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xr:revisionPtr revIDLastSave="0" documentId="8_{81A5BA8E-7391-4E61-A519-A33EAFE732D3}" xr6:coauthVersionLast="47" xr6:coauthVersionMax="47" xr10:uidLastSave="{00000000-0000-0000-0000-000000000000}"/>
  <bookViews>
    <workbookView xWindow="-120" yWindow="-120" windowWidth="20730" windowHeight="11160" xr2:uid="{B49BD58B-4C34-4453-8B16-DA5F5889966A}"/>
  </bookViews>
  <sheets>
    <sheet name="int rate risk " sheetId="1" r:id="rId1"/>
    <sheet name="credit risk - rating migration" sheetId="3" r:id="rId2"/>
    <sheet name="credit risk - chg in yld" sheetId="2" r:id="rId3"/>
    <sheet name="liqudity risk" sheetId="4" r:id="rId4"/>
    <sheet name="bespoke addition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4" l="1"/>
  <c r="H8" i="4"/>
  <c r="I7" i="4"/>
  <c r="H7" i="4"/>
  <c r="I6" i="4"/>
  <c r="H6" i="4"/>
  <c r="I5" i="4"/>
  <c r="H5" i="4"/>
  <c r="E62" i="2"/>
  <c r="S61" i="2"/>
  <c r="P61" i="2"/>
  <c r="W56" i="2"/>
  <c r="T56" i="2"/>
  <c r="O56" i="2"/>
  <c r="S55" i="2"/>
  <c r="K46" i="2"/>
  <c r="W67" i="2" s="1"/>
  <c r="J46" i="2"/>
  <c r="V67" i="2" s="1"/>
  <c r="I46" i="2"/>
  <c r="U67" i="2" s="1"/>
  <c r="H46" i="2"/>
  <c r="T67" i="2" s="1"/>
  <c r="G46" i="2"/>
  <c r="S62" i="2" s="1"/>
  <c r="F46" i="2"/>
  <c r="R62" i="2" s="1"/>
  <c r="E46" i="2"/>
  <c r="Q62" i="2" s="1"/>
  <c r="D46" i="2"/>
  <c r="P62" i="2" s="1"/>
  <c r="C46" i="2"/>
  <c r="O67" i="2" s="1"/>
  <c r="B46" i="2"/>
  <c r="N67" i="2" s="1"/>
  <c r="K45" i="2"/>
  <c r="W61" i="2" s="1"/>
  <c r="J45" i="2"/>
  <c r="V61" i="2" s="1"/>
  <c r="I45" i="2"/>
  <c r="U61" i="2" s="1"/>
  <c r="H45" i="2"/>
  <c r="T61" i="2" s="1"/>
  <c r="G45" i="2"/>
  <c r="F45" i="2"/>
  <c r="R55" i="2" s="1"/>
  <c r="E45" i="2"/>
  <c r="Q61" i="2" s="1"/>
  <c r="D45" i="2"/>
  <c r="C45" i="2"/>
  <c r="O61" i="2" s="1"/>
  <c r="B45" i="2"/>
  <c r="N61" i="2" s="1"/>
  <c r="K44" i="2"/>
  <c r="W62" i="2" s="1"/>
  <c r="J44" i="2"/>
  <c r="V62" i="2" s="1"/>
  <c r="I44" i="2"/>
  <c r="U54" i="2" s="1"/>
  <c r="H44" i="2"/>
  <c r="T62" i="2" s="1"/>
  <c r="G44" i="2"/>
  <c r="S54" i="2" s="1"/>
  <c r="F44" i="2"/>
  <c r="R54" i="2" s="1"/>
  <c r="E44" i="2"/>
  <c r="Q54" i="2" s="1"/>
  <c r="D44" i="2"/>
  <c r="P54" i="2" s="1"/>
  <c r="C44" i="2"/>
  <c r="O62" i="2" s="1"/>
  <c r="B44" i="2"/>
  <c r="N62" i="2" s="1"/>
  <c r="K43" i="2"/>
  <c r="J43" i="2"/>
  <c r="V56" i="2" s="1"/>
  <c r="I43" i="2"/>
  <c r="H43" i="2"/>
  <c r="G43" i="2"/>
  <c r="F43" i="2"/>
  <c r="E43" i="2"/>
  <c r="D43" i="2"/>
  <c r="P55" i="2" s="1"/>
  <c r="C43" i="2"/>
  <c r="B43" i="2"/>
  <c r="N56" i="2" s="1"/>
  <c r="K39" i="2"/>
  <c r="K67" i="2" s="1"/>
  <c r="J39" i="2"/>
  <c r="J67" i="2" s="1"/>
  <c r="I39" i="2"/>
  <c r="I62" i="2" s="1"/>
  <c r="H39" i="2"/>
  <c r="H62" i="2" s="1"/>
  <c r="G39" i="2"/>
  <c r="G62" i="2" s="1"/>
  <c r="F39" i="2"/>
  <c r="F62" i="2" s="1"/>
  <c r="E39" i="2"/>
  <c r="E67" i="2" s="1"/>
  <c r="D39" i="2"/>
  <c r="D56" i="2" s="1"/>
  <c r="C39" i="2"/>
  <c r="C67" i="2" s="1"/>
  <c r="B39" i="2"/>
  <c r="B67" i="2" s="1"/>
  <c r="K38" i="2"/>
  <c r="K61" i="2" s="1"/>
  <c r="J38" i="2"/>
  <c r="J61" i="2" s="1"/>
  <c r="I38" i="2"/>
  <c r="I67" i="2" s="1"/>
  <c r="H38" i="2"/>
  <c r="H55" i="2" s="1"/>
  <c r="G38" i="2"/>
  <c r="G61" i="2" s="1"/>
  <c r="F38" i="2"/>
  <c r="F61" i="2" s="1"/>
  <c r="E38" i="2"/>
  <c r="E61" i="2" s="1"/>
  <c r="D38" i="2"/>
  <c r="D61" i="2" s="1"/>
  <c r="C38" i="2"/>
  <c r="C61" i="2" s="1"/>
  <c r="B38" i="2"/>
  <c r="B61" i="2" s="1"/>
  <c r="K37" i="2"/>
  <c r="K54" i="2" s="1"/>
  <c r="J37" i="2"/>
  <c r="J62" i="2" s="1"/>
  <c r="I37" i="2"/>
  <c r="I54" i="2" s="1"/>
  <c r="H37" i="2"/>
  <c r="H54" i="2" s="1"/>
  <c r="G37" i="2"/>
  <c r="G54" i="2" s="1"/>
  <c r="F37" i="2"/>
  <c r="F54" i="2" s="1"/>
  <c r="E37" i="2"/>
  <c r="D37" i="2"/>
  <c r="C37" i="2"/>
  <c r="C54" i="2" s="1"/>
  <c r="B37" i="2"/>
  <c r="B62" i="2" s="1"/>
  <c r="K36" i="2"/>
  <c r="J36" i="2"/>
  <c r="J56" i="2" s="1"/>
  <c r="I36" i="2"/>
  <c r="H36" i="2"/>
  <c r="G36" i="2"/>
  <c r="F36" i="2"/>
  <c r="E36" i="2"/>
  <c r="E56" i="2" s="1"/>
  <c r="D36" i="2"/>
  <c r="D54" i="2" s="1"/>
  <c r="C36" i="2"/>
  <c r="B36" i="2"/>
  <c r="B56" i="2" s="1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I22" i="3"/>
  <c r="H22" i="3"/>
  <c r="G22" i="3"/>
  <c r="F22" i="3"/>
  <c r="E22" i="3"/>
  <c r="D22" i="3"/>
  <c r="C22" i="3"/>
  <c r="B22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E5" i="1"/>
  <c r="D5" i="1"/>
  <c r="D11" i="1" s="1"/>
  <c r="D13" i="1" l="1"/>
  <c r="D12" i="1"/>
  <c r="B54" i="2"/>
  <c r="J54" i="2"/>
  <c r="T54" i="2"/>
  <c r="F55" i="2"/>
  <c r="F67" i="2"/>
  <c r="P67" i="2"/>
  <c r="G55" i="2"/>
  <c r="Q55" i="2"/>
  <c r="C56" i="2"/>
  <c r="K56" i="2"/>
  <c r="U56" i="2"/>
  <c r="C62" i="2"/>
  <c r="K62" i="2"/>
  <c r="U62" i="2"/>
  <c r="G67" i="2"/>
  <c r="Q67" i="2"/>
  <c r="V54" i="2"/>
  <c r="H67" i="2"/>
  <c r="E54" i="2"/>
  <c r="O54" i="2"/>
  <c r="W54" i="2"/>
  <c r="I55" i="2"/>
  <c r="I61" i="2"/>
  <c r="S67" i="2"/>
  <c r="N54" i="2"/>
  <c r="H61" i="2"/>
  <c r="R67" i="2"/>
  <c r="B55" i="2"/>
  <c r="J55" i="2"/>
  <c r="T55" i="2"/>
  <c r="F56" i="2"/>
  <c r="P56" i="2"/>
  <c r="R61" i="2"/>
  <c r="D62" i="2"/>
  <c r="C55" i="2"/>
  <c r="K55" i="2"/>
  <c r="U55" i="2"/>
  <c r="G56" i="2"/>
  <c r="Q56" i="2"/>
  <c r="D55" i="2"/>
  <c r="N55" i="2"/>
  <c r="V55" i="2"/>
  <c r="H56" i="2"/>
  <c r="R56" i="2"/>
  <c r="D67" i="2"/>
  <c r="E55" i="2"/>
  <c r="O55" i="2"/>
  <c r="W55" i="2"/>
  <c r="I56" i="2"/>
  <c r="S56" i="2"/>
</calcChain>
</file>

<file path=xl/sharedStrings.xml><?xml version="1.0" encoding="utf-8"?>
<sst xmlns="http://schemas.openxmlformats.org/spreadsheetml/2006/main" count="300" uniqueCount="74">
  <si>
    <t>Max increase in</t>
  </si>
  <si>
    <t>1 year</t>
  </si>
  <si>
    <t>10 year</t>
  </si>
  <si>
    <t>2/3</t>
  </si>
  <si>
    <t>1/3</t>
  </si>
  <si>
    <t>CRISIL data</t>
  </si>
  <si>
    <t>ICRA data</t>
  </si>
  <si>
    <t>Data to be used by AMCs</t>
  </si>
  <si>
    <t>Highest Increase in Gsec yield</t>
  </si>
  <si>
    <t>10 Year TRAD Average Spread</t>
  </si>
  <si>
    <t>0-0.5</t>
  </si>
  <si>
    <t>0.5-1</t>
  </si>
  <si>
    <t>1.0-2.0</t>
  </si>
  <si>
    <t>2.0-3.0</t>
  </si>
  <si>
    <t>3.0-4.0</t>
  </si>
  <si>
    <t>4.0-5.0</t>
  </si>
  <si>
    <t>5.0-6.0</t>
  </si>
  <si>
    <t>6.0-8.0</t>
  </si>
  <si>
    <t>8.0-10.0</t>
  </si>
  <si>
    <t>&gt;10.0</t>
  </si>
  <si>
    <t>Gilt</t>
  </si>
  <si>
    <t>AAA</t>
  </si>
  <si>
    <t>AA+</t>
  </si>
  <si>
    <t>AA</t>
  </si>
  <si>
    <t>AA-</t>
  </si>
  <si>
    <t>A+</t>
  </si>
  <si>
    <t>A</t>
  </si>
  <si>
    <t>A-</t>
  </si>
  <si>
    <t>BBB+</t>
  </si>
  <si>
    <t>BBB</t>
  </si>
  <si>
    <t>BBB-</t>
  </si>
  <si>
    <t>10 Year NPR Average Spread</t>
  </si>
  <si>
    <t>CRISIL</t>
  </si>
  <si>
    <t>ICRA</t>
  </si>
  <si>
    <t>Table : Average one-year transition rates for long-term ratings (FY12-22) – monthly static pools</t>
  </si>
  <si>
    <t xml:space="preserve">Rating category </t>
  </si>
  <si>
    <t>Issuer-months</t>
  </si>
  <si>
    <t>CRISIL AAA</t>
  </si>
  <si>
    <t>CRISIL AA</t>
  </si>
  <si>
    <t>CRISIL A</t>
  </si>
  <si>
    <t>CRISIL BBB</t>
  </si>
  <si>
    <t>CRISIL BB</t>
  </si>
  <si>
    <t>CRISIL B</t>
  </si>
  <si>
    <t>CRISIL C</t>
  </si>
  <si>
    <t>CRISIL D</t>
  </si>
  <si>
    <t xml:space="preserve">Total </t>
  </si>
  <si>
    <t xml:space="preserve"> AAA</t>
  </si>
  <si>
    <t xml:space="preserve"> AA</t>
  </si>
  <si>
    <t xml:space="preserve"> A</t>
  </si>
  <si>
    <t xml:space="preserve"> BBB</t>
  </si>
  <si>
    <t xml:space="preserve"> BB</t>
  </si>
  <si>
    <t xml:space="preserve"> B</t>
  </si>
  <si>
    <t xml:space="preserve"> C</t>
  </si>
  <si>
    <t xml:space="preserve"> D</t>
  </si>
  <si>
    <t>Modified Duration</t>
  </si>
  <si>
    <t>TRAD</t>
  </si>
  <si>
    <t>NPR</t>
  </si>
  <si>
    <t>*** : Primary Rating bucket numbers are a average of all spreads within that rating bucket. (i.e. AA spread is a average of AA+, AA, AA- spreads)</t>
  </si>
  <si>
    <t>10 Year TRAD Average Spread (Average of Crisil &amp; ICRA in primary rating buckets)</t>
  </si>
  <si>
    <t>10 Year NPR Average Spread (Average of Crisil &amp; ICRA  in primary rating buckets)</t>
  </si>
  <si>
    <r>
      <rPr>
        <b/>
        <sz val="9"/>
        <color rgb="FFFFFFFF"/>
        <rFont val="Calibri"/>
        <family val="2"/>
      </rPr>
      <t>AAA</t>
    </r>
  </si>
  <si>
    <r>
      <rPr>
        <b/>
        <sz val="9"/>
        <color rgb="FFFFFFFF"/>
        <rFont val="Calibri"/>
        <family val="2"/>
      </rPr>
      <t>AA</t>
    </r>
  </si>
  <si>
    <r>
      <rPr>
        <b/>
        <sz val="9"/>
        <color rgb="FFFFFFFF"/>
        <rFont val="Calibri"/>
        <family val="2"/>
      </rPr>
      <t>A</t>
    </r>
  </si>
  <si>
    <r>
      <rPr>
        <b/>
        <sz val="9"/>
        <color rgb="FFFFFFFF"/>
        <rFont val="Calibri"/>
        <family val="2"/>
      </rPr>
      <t>BBB</t>
    </r>
  </si>
  <si>
    <r>
      <rPr>
        <b/>
        <sz val="9"/>
        <color rgb="FFFFFFFF"/>
        <rFont val="Calibri"/>
        <family val="2"/>
      </rPr>
      <t>BB</t>
    </r>
  </si>
  <si>
    <r>
      <rPr>
        <b/>
        <sz val="9"/>
        <color rgb="FFFFFFFF"/>
        <rFont val="Calibri"/>
        <family val="2"/>
      </rPr>
      <t>B</t>
    </r>
  </si>
  <si>
    <r>
      <rPr>
        <b/>
        <sz val="9"/>
        <color rgb="FFFFFFFF"/>
        <rFont val="Calibri"/>
        <family val="2"/>
      </rPr>
      <t>C</t>
    </r>
  </si>
  <si>
    <r>
      <rPr>
        <b/>
        <sz val="9"/>
        <color rgb="FFFFFFFF"/>
        <rFont val="Calibri"/>
        <family val="2"/>
      </rPr>
      <t>D</t>
    </r>
  </si>
  <si>
    <t>0 to 3</t>
  </si>
  <si>
    <t>3 to 5</t>
  </si>
  <si>
    <t>greater than 5</t>
  </si>
  <si>
    <t>Rating / Duration (in years)</t>
  </si>
  <si>
    <t>Additional Liquidity Stress Assumption (bps)</t>
  </si>
  <si>
    <t>Base Rating of Bespoke Instrument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</si>
</sst>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Leelawadee"/>
      <family val="2"/>
    </font>
    <font>
      <sz val="12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89F"/>
      </patternFill>
    </fill>
    <fill>
      <patternFill patternType="solid">
        <fgColor rgb="FFB8CAFF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289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10" fontId="0" fillId="0" borderId="1" xfId="1" applyNumberFormat="1" applyFont="1" applyBorder="1"/>
    <xf numFmtId="10" fontId="0" fillId="0" borderId="0" xfId="1" applyNumberFormat="1" applyFont="1"/>
    <xf numFmtId="0" fontId="0" fillId="2" borderId="0" xfId="0" applyFill="1"/>
    <xf numFmtId="10" fontId="0" fillId="0" borderId="1" xfId="0" applyNumberFormat="1" applyBorder="1"/>
    <xf numFmtId="10" fontId="0" fillId="3" borderId="1" xfId="0" applyNumberFormat="1" applyFill="1" applyBorder="1"/>
    <xf numFmtId="10" fontId="0" fillId="3" borderId="1" xfId="1" applyNumberFormat="1" applyFont="1" applyFill="1" applyBorder="1"/>
    <xf numFmtId="2" fontId="3" fillId="0" borderId="1" xfId="0" applyNumberFormat="1" applyFont="1" applyBorder="1"/>
    <xf numFmtId="0" fontId="2" fillId="0" borderId="1" xfId="0" applyFont="1" applyBorder="1"/>
    <xf numFmtId="1" fontId="0" fillId="0" borderId="1" xfId="0" applyNumberFormat="1" applyBorder="1"/>
    <xf numFmtId="3" fontId="0" fillId="0" borderId="1" xfId="0" applyNumberFormat="1" applyBorder="1"/>
    <xf numFmtId="0" fontId="0" fillId="3" borderId="0" xfId="0" applyFill="1"/>
    <xf numFmtId="10" fontId="0" fillId="0" borderId="0" xfId="0" applyNumberFormat="1"/>
    <xf numFmtId="10" fontId="0" fillId="0" borderId="1" xfId="1" applyNumberFormat="1" applyFont="1" applyBorder="1" applyAlignment="1">
      <alignment horizontal="center"/>
    </xf>
    <xf numFmtId="2" fontId="4" fillId="0" borderId="1" xfId="0" applyNumberFormat="1" applyFont="1" applyBorder="1"/>
    <xf numFmtId="2" fontId="4" fillId="0" borderId="3" xfId="0" applyNumberFormat="1" applyFont="1" applyBorder="1"/>
    <xf numFmtId="2" fontId="4" fillId="0" borderId="1" xfId="0" applyNumberFormat="1" applyFont="1" applyBorder="1" applyAlignment="1">
      <alignment wrapText="1"/>
    </xf>
    <xf numFmtId="2" fontId="4" fillId="3" borderId="1" xfId="0" applyNumberFormat="1" applyFont="1" applyFill="1" applyBorder="1"/>
    <xf numFmtId="0" fontId="0" fillId="5" borderId="4" xfId="0" applyFill="1" applyBorder="1" applyAlignment="1">
      <alignment horizontal="left" vertical="top" wrapText="1"/>
    </xf>
    <xf numFmtId="0" fontId="5" fillId="5" borderId="4" xfId="0" applyFont="1" applyFill="1" applyBorder="1" applyAlignment="1">
      <alignment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vertical="top" wrapText="1"/>
    </xf>
    <xf numFmtId="0" fontId="5" fillId="5" borderId="6" xfId="0" applyFont="1" applyFill="1" applyBorder="1" applyAlignment="1">
      <alignment vertical="top" wrapText="1"/>
    </xf>
    <xf numFmtId="10" fontId="5" fillId="6" borderId="5" xfId="1" applyNumberFormat="1" applyFont="1" applyFill="1" applyBorder="1" applyAlignment="1">
      <alignment horizontal="right" vertical="top"/>
    </xf>
    <xf numFmtId="10" fontId="7" fillId="0" borderId="5" xfId="1" applyNumberFormat="1" applyFont="1" applyBorder="1" applyAlignment="1">
      <alignment horizontal="right" vertical="top"/>
    </xf>
    <xf numFmtId="10" fontId="7" fillId="0" borderId="5" xfId="1" applyNumberFormat="1" applyFont="1" applyBorder="1" applyAlignment="1">
      <alignment horizontal="right" vertical="top" wrapText="1"/>
    </xf>
    <xf numFmtId="10" fontId="5" fillId="6" borderId="5" xfId="1" applyNumberFormat="1" applyFont="1" applyFill="1" applyBorder="1" applyAlignment="1">
      <alignment horizontal="right" vertical="top" wrapText="1"/>
    </xf>
    <xf numFmtId="10" fontId="7" fillId="0" borderId="6" xfId="1" applyNumberFormat="1" applyFont="1" applyBorder="1" applyAlignment="1">
      <alignment horizontal="right" vertical="top" wrapText="1"/>
    </xf>
    <xf numFmtId="10" fontId="5" fillId="6" borderId="6" xfId="1" applyNumberFormat="1" applyFont="1" applyFill="1" applyBorder="1" applyAlignment="1">
      <alignment horizontal="right" vertical="top" wrapText="1"/>
    </xf>
    <xf numFmtId="10" fontId="0" fillId="0" borderId="8" xfId="1" applyNumberFormat="1" applyFont="1" applyBorder="1"/>
    <xf numFmtId="0" fontId="2" fillId="0" borderId="13" xfId="0" applyFont="1" applyBorder="1"/>
    <xf numFmtId="10" fontId="2" fillId="0" borderId="1" xfId="1" applyNumberFormat="1" applyFont="1" applyFill="1" applyBorder="1"/>
    <xf numFmtId="10" fontId="2" fillId="0" borderId="14" xfId="1" applyNumberFormat="1" applyFont="1" applyFill="1" applyBorder="1"/>
    <xf numFmtId="10" fontId="2" fillId="3" borderId="7" xfId="1" applyNumberFormat="1" applyFont="1" applyFill="1" applyBorder="1"/>
    <xf numFmtId="10" fontId="0" fillId="0" borderId="9" xfId="1" applyNumberFormat="1" applyFont="1" applyBorder="1"/>
    <xf numFmtId="0" fontId="2" fillId="0" borderId="15" xfId="0" applyFont="1" applyBorder="1"/>
    <xf numFmtId="10" fontId="2" fillId="0" borderId="16" xfId="1" applyNumberFormat="1" applyFont="1" applyFill="1" applyBorder="1"/>
    <xf numFmtId="10" fontId="2" fillId="0" borderId="17" xfId="1" applyNumberFormat="1" applyFont="1" applyFill="1" applyBorder="1"/>
    <xf numFmtId="10" fontId="0" fillId="0" borderId="0" xfId="1" applyNumberFormat="1" applyFont="1" applyBorder="1"/>
    <xf numFmtId="0" fontId="2" fillId="3" borderId="18" xfId="0" applyFont="1" applyFill="1" applyBorder="1"/>
    <xf numFmtId="0" fontId="0" fillId="0" borderId="19" xfId="0" applyBorder="1"/>
    <xf numFmtId="0" fontId="0" fillId="0" borderId="20" xfId="0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10" fontId="0" fillId="7" borderId="0" xfId="0" applyNumberFormat="1" applyFill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3">
    <cellStyle name="Comma 3" xfId="2" xr:uid="{B7416250-51DF-41B4-99A0-2E8CA96D7415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1E2FC-38AA-44D1-8958-BF528702BCBE}">
  <dimension ref="A1:J13"/>
  <sheetViews>
    <sheetView tabSelected="1" workbookViewId="0">
      <selection activeCell="I8" sqref="I8"/>
    </sheetView>
  </sheetViews>
  <sheetFormatPr defaultRowHeight="15" x14ac:dyDescent="0.25"/>
  <cols>
    <col min="1" max="1" width="11.28515625" customWidth="1"/>
    <col min="2" max="2" width="10.7109375" customWidth="1"/>
    <col min="4" max="4" width="15" bestFit="1" customWidth="1"/>
    <col min="5" max="5" width="12.28515625" customWidth="1"/>
  </cols>
  <sheetData>
    <row r="1" spans="1:10" x14ac:dyDescent="0.25">
      <c r="A1" s="4" t="s">
        <v>5</v>
      </c>
      <c r="D1" s="4" t="s">
        <v>6</v>
      </c>
    </row>
    <row r="3" spans="1:10" x14ac:dyDescent="0.25">
      <c r="A3" s="1" t="s">
        <v>0</v>
      </c>
      <c r="B3" s="1"/>
      <c r="D3" s="1" t="s">
        <v>0</v>
      </c>
      <c r="E3" s="1"/>
    </row>
    <row r="4" spans="1:10" x14ac:dyDescent="0.25">
      <c r="A4" s="1" t="s">
        <v>1</v>
      </c>
      <c r="B4" s="1" t="s">
        <v>2</v>
      </c>
      <c r="D4" s="1" t="s">
        <v>1</v>
      </c>
      <c r="E4" s="1" t="s">
        <v>2</v>
      </c>
    </row>
    <row r="5" spans="1:10" x14ac:dyDescent="0.25">
      <c r="A5" s="13">
        <v>3.5190203784245977E-2</v>
      </c>
      <c r="B5" s="13">
        <v>1.809226181387702E-2</v>
      </c>
      <c r="C5" s="3"/>
      <c r="D5" s="52">
        <f>+MAX(A5:A123)</f>
        <v>3.5190203784245977E-2</v>
      </c>
      <c r="E5" s="52">
        <f>+MAX(B5:B123)</f>
        <v>1.809226181387702E-2</v>
      </c>
      <c r="J5" s="3"/>
    </row>
    <row r="6" spans="1:10" x14ac:dyDescent="0.25">
      <c r="A6" s="3"/>
      <c r="B6" s="3"/>
      <c r="C6" s="3"/>
      <c r="H6" s="3"/>
      <c r="I6" s="3"/>
      <c r="J6" s="3"/>
    </row>
    <row r="7" spans="1:10" x14ac:dyDescent="0.25">
      <c r="A7" s="3"/>
      <c r="B7" s="3"/>
      <c r="C7" s="3"/>
      <c r="H7" s="3"/>
      <c r="I7" s="3"/>
      <c r="J7" s="3"/>
    </row>
    <row r="10" spans="1:10" x14ac:dyDescent="0.25">
      <c r="A10" s="12" t="s">
        <v>7</v>
      </c>
      <c r="D10" s="53" t="s">
        <v>8</v>
      </c>
      <c r="E10" s="53"/>
    </row>
    <row r="11" spans="1:10" x14ac:dyDescent="0.25">
      <c r="D11" s="6">
        <f>+MAX(A5,B5,D5,E5)</f>
        <v>3.5190203784245977E-2</v>
      </c>
      <c r="E11" s="1"/>
    </row>
    <row r="12" spans="1:10" x14ac:dyDescent="0.25">
      <c r="D12" s="7">
        <f>+D11*2/3</f>
        <v>2.3460135856163983E-2</v>
      </c>
      <c r="E12" s="1" t="s">
        <v>3</v>
      </c>
    </row>
    <row r="13" spans="1:10" x14ac:dyDescent="0.25">
      <c r="D13" s="7">
        <f>+D11/3</f>
        <v>1.1730067928081992E-2</v>
      </c>
      <c r="E13" s="1" t="s">
        <v>4</v>
      </c>
    </row>
  </sheetData>
  <mergeCells count="1">
    <mergeCell ref="D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AD87-5A13-4F35-A43B-6FCD2CBE5347}">
  <dimension ref="A1:T24"/>
  <sheetViews>
    <sheetView topLeftCell="A4" workbookViewId="0">
      <selection activeCell="A16" sqref="A16"/>
    </sheetView>
  </sheetViews>
  <sheetFormatPr defaultRowHeight="15" x14ac:dyDescent="0.25"/>
  <cols>
    <col min="1" max="1" width="15.140625" bestFit="1" customWidth="1"/>
  </cols>
  <sheetData>
    <row r="1" spans="1:20" x14ac:dyDescent="0.25">
      <c r="A1" s="4" t="s">
        <v>32</v>
      </c>
      <c r="L1" s="4" t="s">
        <v>33</v>
      </c>
    </row>
    <row r="3" spans="1:20" x14ac:dyDescent="0.25">
      <c r="A3" s="54" t="s">
        <v>34</v>
      </c>
      <c r="B3" s="54"/>
      <c r="C3" s="54"/>
      <c r="D3" s="54"/>
      <c r="E3" s="54"/>
      <c r="F3" s="54"/>
      <c r="G3" s="54"/>
      <c r="H3" s="54"/>
      <c r="I3" s="54"/>
      <c r="J3" s="54"/>
    </row>
    <row r="4" spans="1:20" x14ac:dyDescent="0.25">
      <c r="A4" s="9" t="s">
        <v>35</v>
      </c>
      <c r="B4" s="9" t="s">
        <v>36</v>
      </c>
      <c r="C4" s="9" t="s">
        <v>37</v>
      </c>
      <c r="D4" s="9" t="s">
        <v>38</v>
      </c>
      <c r="E4" s="9" t="s">
        <v>39</v>
      </c>
      <c r="F4" s="9" t="s">
        <v>40</v>
      </c>
      <c r="G4" s="9" t="s">
        <v>41</v>
      </c>
      <c r="H4" s="9" t="s">
        <v>42</v>
      </c>
      <c r="I4" s="9" t="s">
        <v>43</v>
      </c>
      <c r="J4" s="9" t="s">
        <v>44</v>
      </c>
      <c r="L4" s="19"/>
      <c r="M4" s="20" t="s">
        <v>60</v>
      </c>
      <c r="N4" s="20" t="s">
        <v>61</v>
      </c>
      <c r="O4" s="20" t="s">
        <v>62</v>
      </c>
      <c r="P4" s="21" t="s">
        <v>63</v>
      </c>
      <c r="Q4" s="20" t="s">
        <v>64</v>
      </c>
      <c r="R4" s="20" t="s">
        <v>65</v>
      </c>
      <c r="S4" s="20" t="s">
        <v>66</v>
      </c>
      <c r="T4" s="22" t="s">
        <v>67</v>
      </c>
    </row>
    <row r="5" spans="1:20" x14ac:dyDescent="0.25">
      <c r="A5" s="1" t="s">
        <v>37</v>
      </c>
      <c r="B5" s="10">
        <v>13808</v>
      </c>
      <c r="C5" s="5">
        <v>0.98699999999999999</v>
      </c>
      <c r="D5" s="5">
        <v>1.2999999999999999E-2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L5" s="23" t="s">
        <v>60</v>
      </c>
      <c r="M5" s="25">
        <v>0.98</v>
      </c>
      <c r="N5" s="26">
        <v>1.2999999999999999E-2</v>
      </c>
      <c r="O5" s="27">
        <v>0</v>
      </c>
      <c r="P5" s="27">
        <v>4.0000000000000001E-3</v>
      </c>
      <c r="Q5" s="27">
        <v>1E-3</v>
      </c>
      <c r="R5" s="27">
        <v>0</v>
      </c>
      <c r="S5" s="27">
        <v>0</v>
      </c>
      <c r="T5" s="27">
        <v>2E-3</v>
      </c>
    </row>
    <row r="6" spans="1:20" x14ac:dyDescent="0.25">
      <c r="A6" s="1" t="s">
        <v>38</v>
      </c>
      <c r="B6" s="10">
        <v>35502</v>
      </c>
      <c r="C6" s="5">
        <v>1.37E-2</v>
      </c>
      <c r="D6" s="5">
        <v>0.96409999999999996</v>
      </c>
      <c r="E6" s="5">
        <v>2.12E-2</v>
      </c>
      <c r="F6" s="5">
        <v>5.9999999999999995E-4</v>
      </c>
      <c r="G6" s="5">
        <v>1E-4</v>
      </c>
      <c r="H6" s="5">
        <v>0</v>
      </c>
      <c r="I6" s="5">
        <v>0</v>
      </c>
      <c r="J6" s="5">
        <v>2.9999999999999997E-4</v>
      </c>
      <c r="L6" s="23" t="s">
        <v>61</v>
      </c>
      <c r="M6" s="27">
        <v>2.1000000000000001E-2</v>
      </c>
      <c r="N6" s="28">
        <v>0.94499999999999995</v>
      </c>
      <c r="O6" s="27">
        <v>3.1E-2</v>
      </c>
      <c r="P6" s="27">
        <v>2E-3</v>
      </c>
      <c r="Q6" s="27">
        <v>1E-3</v>
      </c>
      <c r="R6" s="27">
        <v>0</v>
      </c>
      <c r="S6" s="27">
        <v>0</v>
      </c>
      <c r="T6" s="27">
        <v>1E-3</v>
      </c>
    </row>
    <row r="7" spans="1:20" x14ac:dyDescent="0.25">
      <c r="A7" s="1" t="s">
        <v>39</v>
      </c>
      <c r="B7" s="10">
        <v>67690</v>
      </c>
      <c r="C7" s="5">
        <v>5.9999999999999995E-4</v>
      </c>
      <c r="D7" s="5">
        <v>2.7E-2</v>
      </c>
      <c r="E7" s="5">
        <v>0.92849999999999999</v>
      </c>
      <c r="F7" s="5">
        <v>4.02E-2</v>
      </c>
      <c r="G7" s="5">
        <v>1.8E-3</v>
      </c>
      <c r="H7" s="5">
        <v>2.0000000000000001E-4</v>
      </c>
      <c r="I7" s="5">
        <v>2.9999999999999997E-4</v>
      </c>
      <c r="J7" s="5">
        <v>1.2999999999999999E-3</v>
      </c>
      <c r="L7" s="23" t="s">
        <v>62</v>
      </c>
      <c r="M7" s="27">
        <v>1E-3</v>
      </c>
      <c r="N7" s="27">
        <v>5.1999999999999998E-2</v>
      </c>
      <c r="O7" s="28">
        <v>0.89600000000000002</v>
      </c>
      <c r="P7" s="27">
        <v>4.2000000000000003E-2</v>
      </c>
      <c r="Q7" s="27">
        <v>4.0000000000000001E-3</v>
      </c>
      <c r="R7" s="27">
        <v>2E-3</v>
      </c>
      <c r="S7" s="27">
        <v>1E-3</v>
      </c>
      <c r="T7" s="27">
        <v>3.0000000000000001E-3</v>
      </c>
    </row>
    <row r="8" spans="1:20" x14ac:dyDescent="0.25">
      <c r="A8" s="1" t="s">
        <v>40</v>
      </c>
      <c r="B8" s="10">
        <v>200225</v>
      </c>
      <c r="C8" s="5">
        <v>0</v>
      </c>
      <c r="D8" s="5">
        <v>5.0000000000000001E-4</v>
      </c>
      <c r="E8" s="5">
        <v>2.4799999999999999E-2</v>
      </c>
      <c r="F8" s="5">
        <v>0.91149999999999998</v>
      </c>
      <c r="G8" s="5">
        <v>5.3900000000000003E-2</v>
      </c>
      <c r="H8" s="5">
        <v>1.6999999999999999E-3</v>
      </c>
      <c r="I8" s="5">
        <v>6.9999999999999999E-4</v>
      </c>
      <c r="J8" s="5">
        <v>6.8999999999999999E-3</v>
      </c>
      <c r="L8" s="23" t="s">
        <v>63</v>
      </c>
      <c r="M8" s="27">
        <v>0</v>
      </c>
      <c r="N8" s="27">
        <v>2E-3</v>
      </c>
      <c r="O8" s="27">
        <v>6.0999999999999999E-2</v>
      </c>
      <c r="P8" s="28">
        <v>0.86499999999999999</v>
      </c>
      <c r="Q8" s="27">
        <v>5.0999999999999997E-2</v>
      </c>
      <c r="R8" s="27">
        <v>3.0000000000000001E-3</v>
      </c>
      <c r="S8" s="27">
        <v>1E-3</v>
      </c>
      <c r="T8" s="27">
        <v>1.7000000000000001E-2</v>
      </c>
    </row>
    <row r="9" spans="1:20" x14ac:dyDescent="0.25">
      <c r="A9" s="1" t="s">
        <v>41</v>
      </c>
      <c r="B9" s="10">
        <v>324464</v>
      </c>
      <c r="C9" s="5">
        <v>0</v>
      </c>
      <c r="D9" s="5">
        <v>0</v>
      </c>
      <c r="E9" s="5">
        <v>1E-4</v>
      </c>
      <c r="F9" s="5">
        <v>3.6600000000000001E-2</v>
      </c>
      <c r="G9" s="5">
        <v>0.89029999999999998</v>
      </c>
      <c r="H9" s="5">
        <v>3.6799999999999999E-2</v>
      </c>
      <c r="I9" s="5">
        <v>2E-3</v>
      </c>
      <c r="J9" s="5">
        <v>3.4299999999999997E-2</v>
      </c>
      <c r="L9" s="23" t="s">
        <v>64</v>
      </c>
      <c r="M9" s="27">
        <v>0</v>
      </c>
      <c r="N9" s="27">
        <v>0</v>
      </c>
      <c r="O9" s="27">
        <v>1E-3</v>
      </c>
      <c r="P9" s="27">
        <v>4.8000000000000001E-2</v>
      </c>
      <c r="Q9" s="28">
        <v>0.86499999999999999</v>
      </c>
      <c r="R9" s="27">
        <v>3.6999999999999998E-2</v>
      </c>
      <c r="S9" s="27">
        <v>1E-3</v>
      </c>
      <c r="T9" s="27">
        <v>4.7E-2</v>
      </c>
    </row>
    <row r="10" spans="1:20" x14ac:dyDescent="0.25">
      <c r="A10" s="1" t="s">
        <v>42</v>
      </c>
      <c r="B10" s="10">
        <v>272349</v>
      </c>
      <c r="C10" s="5">
        <v>0</v>
      </c>
      <c r="D10" s="5">
        <v>0</v>
      </c>
      <c r="E10" s="5">
        <v>0</v>
      </c>
      <c r="F10" s="5">
        <v>4.0000000000000002E-4</v>
      </c>
      <c r="G10" s="5">
        <v>7.9899999999999999E-2</v>
      </c>
      <c r="H10" s="5">
        <v>0.83109999999999995</v>
      </c>
      <c r="I10" s="5">
        <v>4.3E-3</v>
      </c>
      <c r="J10" s="5">
        <v>8.43E-2</v>
      </c>
      <c r="L10" s="23" t="s">
        <v>65</v>
      </c>
      <c r="M10" s="27">
        <v>0</v>
      </c>
      <c r="N10" s="27">
        <v>0</v>
      </c>
      <c r="O10" s="27">
        <v>0</v>
      </c>
      <c r="P10" s="27">
        <v>1E-3</v>
      </c>
      <c r="Q10" s="27">
        <v>5.2999999999999999E-2</v>
      </c>
      <c r="R10" s="28">
        <v>0.86499999999999999</v>
      </c>
      <c r="S10" s="27">
        <v>6.0000000000000001E-3</v>
      </c>
      <c r="T10" s="27">
        <v>7.3999999999999996E-2</v>
      </c>
    </row>
    <row r="11" spans="1:20" x14ac:dyDescent="0.25">
      <c r="A11" s="1" t="s">
        <v>43</v>
      </c>
      <c r="B11" s="10">
        <v>7515</v>
      </c>
      <c r="C11" s="5">
        <v>0</v>
      </c>
      <c r="D11" s="5">
        <v>0</v>
      </c>
      <c r="E11" s="5">
        <v>1E-4</v>
      </c>
      <c r="F11" s="5">
        <v>0</v>
      </c>
      <c r="G11" s="5">
        <v>9.7999999999999997E-3</v>
      </c>
      <c r="H11" s="5">
        <v>0.192</v>
      </c>
      <c r="I11" s="5">
        <v>0.58030000000000004</v>
      </c>
      <c r="J11" s="5">
        <v>0.2177</v>
      </c>
      <c r="L11" s="23" t="s">
        <v>66</v>
      </c>
      <c r="M11" s="27">
        <v>0</v>
      </c>
      <c r="N11" s="27">
        <v>0</v>
      </c>
      <c r="O11" s="27">
        <v>0</v>
      </c>
      <c r="P11" s="27">
        <v>4.0000000000000001E-3</v>
      </c>
      <c r="Q11" s="27">
        <v>1.4999999999999999E-2</v>
      </c>
      <c r="R11" s="27">
        <v>0.121</v>
      </c>
      <c r="S11" s="28">
        <v>0.55100000000000005</v>
      </c>
      <c r="T11" s="27">
        <v>0.31</v>
      </c>
    </row>
    <row r="12" spans="1:20" x14ac:dyDescent="0.25">
      <c r="A12" s="1" t="s">
        <v>45</v>
      </c>
      <c r="B12" s="11">
        <v>921553</v>
      </c>
      <c r="C12" s="1"/>
      <c r="D12" s="1"/>
      <c r="E12" s="1"/>
      <c r="F12" s="1"/>
      <c r="G12" s="1"/>
      <c r="H12" s="1"/>
      <c r="I12" s="1"/>
      <c r="J12" s="1"/>
      <c r="L12" s="24" t="s">
        <v>67</v>
      </c>
      <c r="M12" s="29">
        <v>0</v>
      </c>
      <c r="N12" s="29">
        <v>1E-3</v>
      </c>
      <c r="O12" s="29">
        <v>1E-3</v>
      </c>
      <c r="P12" s="29">
        <v>7.0000000000000001E-3</v>
      </c>
      <c r="Q12" s="29">
        <v>2.4E-2</v>
      </c>
      <c r="R12" s="29">
        <v>0.10100000000000001</v>
      </c>
      <c r="S12" s="29">
        <v>4.7E-2</v>
      </c>
      <c r="T12" s="30">
        <v>0.81899999999999995</v>
      </c>
    </row>
    <row r="14" spans="1:20" x14ac:dyDescent="0.25">
      <c r="M14" s="3"/>
      <c r="N14" s="3"/>
      <c r="O14" s="3"/>
      <c r="P14" s="3"/>
      <c r="Q14" s="3"/>
      <c r="R14" s="3"/>
      <c r="S14" s="3"/>
      <c r="T14" s="3"/>
    </row>
    <row r="15" spans="1:20" x14ac:dyDescent="0.25"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12" t="s">
        <v>7</v>
      </c>
      <c r="B16" s="12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9" t="s">
        <v>35</v>
      </c>
      <c r="B17" s="9" t="s">
        <v>46</v>
      </c>
      <c r="C17" s="9" t="s">
        <v>47</v>
      </c>
      <c r="D17" s="9" t="s">
        <v>48</v>
      </c>
      <c r="E17" s="9" t="s">
        <v>49</v>
      </c>
      <c r="F17" s="9" t="s">
        <v>50</v>
      </c>
      <c r="G17" s="9" t="s">
        <v>51</v>
      </c>
      <c r="H17" s="9" t="s">
        <v>52</v>
      </c>
      <c r="I17" s="9" t="s">
        <v>53</v>
      </c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9" t="s">
        <v>46</v>
      </c>
      <c r="B18" s="5">
        <f t="shared" ref="B18:I24" si="0">+AVERAGE(C5,M5)</f>
        <v>0.98350000000000004</v>
      </c>
      <c r="C18" s="5">
        <f t="shared" si="0"/>
        <v>1.2999999999999999E-2</v>
      </c>
      <c r="D18" s="5">
        <f t="shared" si="0"/>
        <v>0</v>
      </c>
      <c r="E18" s="5">
        <f t="shared" si="0"/>
        <v>2E-3</v>
      </c>
      <c r="F18" s="5">
        <f t="shared" si="0"/>
        <v>5.0000000000000001E-4</v>
      </c>
      <c r="G18" s="5">
        <f t="shared" si="0"/>
        <v>0</v>
      </c>
      <c r="H18" s="5">
        <f t="shared" si="0"/>
        <v>0</v>
      </c>
      <c r="I18" s="5">
        <f t="shared" si="0"/>
        <v>1E-3</v>
      </c>
      <c r="J18" s="1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9" t="s">
        <v>47</v>
      </c>
      <c r="B19" s="5">
        <f t="shared" si="0"/>
        <v>1.7350000000000001E-2</v>
      </c>
      <c r="C19" s="5">
        <f t="shared" si="0"/>
        <v>0.95455000000000001</v>
      </c>
      <c r="D19" s="5">
        <f t="shared" si="0"/>
        <v>2.6099999999999998E-2</v>
      </c>
      <c r="E19" s="5">
        <f t="shared" si="0"/>
        <v>1.2999999999999999E-3</v>
      </c>
      <c r="F19" s="5">
        <f t="shared" si="0"/>
        <v>5.5000000000000003E-4</v>
      </c>
      <c r="G19" s="5">
        <f t="shared" si="0"/>
        <v>0</v>
      </c>
      <c r="H19" s="5">
        <f t="shared" si="0"/>
        <v>0</v>
      </c>
      <c r="I19" s="5">
        <f t="shared" si="0"/>
        <v>6.4999999999999997E-4</v>
      </c>
      <c r="J19" s="1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9" t="s">
        <v>48</v>
      </c>
      <c r="B20" s="5">
        <f t="shared" si="0"/>
        <v>7.9999999999999993E-4</v>
      </c>
      <c r="C20" s="5">
        <f t="shared" si="0"/>
        <v>3.95E-2</v>
      </c>
      <c r="D20" s="5">
        <f t="shared" si="0"/>
        <v>0.91225000000000001</v>
      </c>
      <c r="E20" s="5">
        <f t="shared" si="0"/>
        <v>4.1099999999999998E-2</v>
      </c>
      <c r="F20" s="5">
        <f t="shared" si="0"/>
        <v>2.8999999999999998E-3</v>
      </c>
      <c r="G20" s="5">
        <f t="shared" si="0"/>
        <v>1.1000000000000001E-3</v>
      </c>
      <c r="H20" s="5">
        <f t="shared" si="0"/>
        <v>6.4999999999999997E-4</v>
      </c>
      <c r="I20" s="5">
        <f t="shared" si="0"/>
        <v>2.15E-3</v>
      </c>
      <c r="J20" s="1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9" t="s">
        <v>49</v>
      </c>
      <c r="B21" s="5">
        <f t="shared" si="0"/>
        <v>0</v>
      </c>
      <c r="C21" s="5">
        <f t="shared" si="0"/>
        <v>1.25E-3</v>
      </c>
      <c r="D21" s="5">
        <f t="shared" si="0"/>
        <v>4.2900000000000001E-2</v>
      </c>
      <c r="E21" s="5">
        <f t="shared" si="0"/>
        <v>0.88824999999999998</v>
      </c>
      <c r="F21" s="5">
        <f t="shared" si="0"/>
        <v>5.2449999999999997E-2</v>
      </c>
      <c r="G21" s="5">
        <f t="shared" si="0"/>
        <v>2.3500000000000001E-3</v>
      </c>
      <c r="H21" s="5">
        <f t="shared" si="0"/>
        <v>8.5000000000000006E-4</v>
      </c>
      <c r="I21" s="5">
        <f t="shared" si="0"/>
        <v>1.1950000000000001E-2</v>
      </c>
      <c r="J21" s="1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9" t="s">
        <v>50</v>
      </c>
      <c r="B22" s="5">
        <f t="shared" si="0"/>
        <v>0</v>
      </c>
      <c r="C22" s="5">
        <f t="shared" si="0"/>
        <v>0</v>
      </c>
      <c r="D22" s="5">
        <f t="shared" si="0"/>
        <v>5.5000000000000003E-4</v>
      </c>
      <c r="E22" s="5">
        <f t="shared" si="0"/>
        <v>4.2300000000000004E-2</v>
      </c>
      <c r="F22" s="5">
        <f t="shared" si="0"/>
        <v>0.87765000000000004</v>
      </c>
      <c r="G22" s="5">
        <f t="shared" si="0"/>
        <v>3.6900000000000002E-2</v>
      </c>
      <c r="H22" s="5">
        <f t="shared" si="0"/>
        <v>1.5E-3</v>
      </c>
      <c r="I22" s="5">
        <f t="shared" si="0"/>
        <v>4.0649999999999999E-2</v>
      </c>
      <c r="J22" s="13"/>
    </row>
    <row r="23" spans="1:20" x14ac:dyDescent="0.25">
      <c r="A23" s="9" t="s">
        <v>51</v>
      </c>
      <c r="B23" s="5">
        <f t="shared" si="0"/>
        <v>0</v>
      </c>
      <c r="C23" s="5">
        <f t="shared" si="0"/>
        <v>0</v>
      </c>
      <c r="D23" s="5">
        <f t="shared" si="0"/>
        <v>0</v>
      </c>
      <c r="E23" s="5">
        <f t="shared" si="0"/>
        <v>6.9999999999999999E-4</v>
      </c>
      <c r="F23" s="5">
        <f t="shared" si="0"/>
        <v>6.6449999999999995E-2</v>
      </c>
      <c r="G23" s="5">
        <f t="shared" si="0"/>
        <v>0.84804999999999997</v>
      </c>
      <c r="H23" s="5">
        <f t="shared" si="0"/>
        <v>5.1500000000000001E-3</v>
      </c>
      <c r="I23" s="5">
        <f t="shared" si="0"/>
        <v>7.9149999999999998E-2</v>
      </c>
      <c r="J23" s="13"/>
    </row>
    <row r="24" spans="1:20" x14ac:dyDescent="0.25">
      <c r="A24" s="9" t="s">
        <v>52</v>
      </c>
      <c r="B24" s="5">
        <f t="shared" si="0"/>
        <v>0</v>
      </c>
      <c r="C24" s="5">
        <f t="shared" si="0"/>
        <v>0</v>
      </c>
      <c r="D24" s="5">
        <f t="shared" si="0"/>
        <v>5.0000000000000002E-5</v>
      </c>
      <c r="E24" s="5">
        <f t="shared" si="0"/>
        <v>2E-3</v>
      </c>
      <c r="F24" s="5">
        <f t="shared" si="0"/>
        <v>1.24E-2</v>
      </c>
      <c r="G24" s="5">
        <f t="shared" si="0"/>
        <v>0.1565</v>
      </c>
      <c r="H24" s="5">
        <f t="shared" si="0"/>
        <v>0.56564999999999999</v>
      </c>
      <c r="I24" s="5">
        <f t="shared" si="0"/>
        <v>0.26385000000000003</v>
      </c>
      <c r="J24" s="13"/>
    </row>
  </sheetData>
  <mergeCells count="1"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ADE7F-FF31-47FC-84DD-1844C3764D8A}">
  <dimension ref="A1:W72"/>
  <sheetViews>
    <sheetView topLeftCell="A39" zoomScale="80" zoomScaleNormal="80" workbookViewId="0">
      <selection activeCell="W67" sqref="W67"/>
    </sheetView>
  </sheetViews>
  <sheetFormatPr defaultRowHeight="15" x14ac:dyDescent="0.25"/>
  <sheetData>
    <row r="1" spans="1:23" x14ac:dyDescent="0.25">
      <c r="A1" s="4" t="s">
        <v>32</v>
      </c>
      <c r="M1" s="4" t="s">
        <v>33</v>
      </c>
    </row>
    <row r="3" spans="1:23" x14ac:dyDescent="0.25">
      <c r="A3" s="55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M3" s="56" t="s">
        <v>9</v>
      </c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ht="15.75" x14ac:dyDescent="0.25">
      <c r="A4" s="1"/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M4" s="1"/>
      <c r="N4" s="8" t="s">
        <v>10</v>
      </c>
      <c r="O4" s="8" t="s">
        <v>11</v>
      </c>
      <c r="P4" s="8" t="s">
        <v>12</v>
      </c>
      <c r="Q4" s="8" t="s">
        <v>13</v>
      </c>
      <c r="R4" s="8" t="s">
        <v>14</v>
      </c>
      <c r="S4" s="8" t="s">
        <v>15</v>
      </c>
      <c r="T4" s="8" t="s">
        <v>16</v>
      </c>
      <c r="U4" s="8" t="s">
        <v>17</v>
      </c>
      <c r="V4" s="8" t="s">
        <v>18</v>
      </c>
      <c r="W4" s="8" t="s">
        <v>19</v>
      </c>
    </row>
    <row r="5" spans="1:23" ht="15.75" x14ac:dyDescent="0.25">
      <c r="A5" s="8" t="s">
        <v>20</v>
      </c>
      <c r="B5" s="5">
        <v>6.331641085881487E-2</v>
      </c>
      <c r="C5" s="5">
        <v>6.4306503481236302E-2</v>
      </c>
      <c r="D5" s="5">
        <v>6.7560452654005509E-2</v>
      </c>
      <c r="E5" s="5">
        <v>6.9473037774267138E-2</v>
      </c>
      <c r="F5" s="5">
        <v>7.2209267961887841E-2</v>
      </c>
      <c r="G5" s="5">
        <v>7.3990693836939E-2</v>
      </c>
      <c r="H5" s="5">
        <v>7.530744027761832E-2</v>
      </c>
      <c r="I5" s="5">
        <v>7.4486210195943328E-2</v>
      </c>
      <c r="J5" s="5">
        <v>7.7564211804287603E-2</v>
      </c>
      <c r="K5" s="5">
        <v>7.8022507021813153E-2</v>
      </c>
      <c r="M5" s="8" t="s">
        <v>20</v>
      </c>
      <c r="N5" s="5">
        <v>6.3299324989741584E-2</v>
      </c>
      <c r="O5" s="5">
        <v>6.4478630283135038E-2</v>
      </c>
      <c r="P5" s="5">
        <v>6.7274221890574304E-2</v>
      </c>
      <c r="Q5" s="5">
        <v>6.9483135002051624E-2</v>
      </c>
      <c r="R5" s="5">
        <v>7.186115136527281E-2</v>
      </c>
      <c r="S5" s="5">
        <v>7.3922158391464848E-2</v>
      </c>
      <c r="T5" s="5">
        <v>7.5130242100943739E-2</v>
      </c>
      <c r="U5" s="5">
        <v>7.5754821501846634E-2</v>
      </c>
      <c r="V5" s="5">
        <v>7.7384439331579583E-2</v>
      </c>
      <c r="W5" s="5">
        <v>7.7583478830875935E-2</v>
      </c>
    </row>
    <row r="6" spans="1:23" ht="15.75" x14ac:dyDescent="0.25">
      <c r="A6" s="8" t="s">
        <v>21</v>
      </c>
      <c r="B6" s="5">
        <v>6.3003866618463189E-3</v>
      </c>
      <c r="C6" s="5">
        <v>7.5373498245490111E-3</v>
      </c>
      <c r="D6" s="5">
        <v>5.7125225526057782E-3</v>
      </c>
      <c r="E6" s="5">
        <v>5.3130779282121593E-3</v>
      </c>
      <c r="F6" s="5">
        <v>4.8523436083600519E-3</v>
      </c>
      <c r="G6" s="5">
        <v>4.7786243448789262E-3</v>
      </c>
      <c r="H6" s="5">
        <v>4.3463383036487779E-3</v>
      </c>
      <c r="I6" s="5">
        <v>5.4183231935194254E-3</v>
      </c>
      <c r="J6" s="5">
        <v>2.9849080304227837E-3</v>
      </c>
      <c r="K6" s="5">
        <v>2.9911004162031518E-3</v>
      </c>
      <c r="M6" s="8" t="s">
        <v>21</v>
      </c>
      <c r="N6" s="2">
        <v>5.6531473122691705E-3</v>
      </c>
      <c r="O6" s="2">
        <v>7.4597652851866834E-3</v>
      </c>
      <c r="P6" s="2">
        <v>6.6086874241570552E-3</v>
      </c>
      <c r="Q6" s="2">
        <v>5.6236151005333605E-3</v>
      </c>
      <c r="R6" s="2">
        <v>5.3860788357940588E-3</v>
      </c>
      <c r="S6" s="2">
        <v>5.8169265490355939E-3</v>
      </c>
      <c r="T6" s="2">
        <v>5.1855354944603162E-3</v>
      </c>
      <c r="U6" s="2">
        <v>4.5494870742716492E-3</v>
      </c>
      <c r="V6" s="2">
        <v>3.5716747431024302E-3</v>
      </c>
      <c r="W6" s="2">
        <v>3.5466606849220289E-3</v>
      </c>
    </row>
    <row r="7" spans="1:23" ht="15.75" x14ac:dyDescent="0.25">
      <c r="A7" s="8" t="s">
        <v>22</v>
      </c>
      <c r="B7" s="5">
        <v>8.3051387279619859E-3</v>
      </c>
      <c r="C7" s="5">
        <v>9.8320192460361888E-3</v>
      </c>
      <c r="D7" s="5">
        <v>7.863059742688569E-3</v>
      </c>
      <c r="E7" s="5">
        <v>7.8970448703609142E-3</v>
      </c>
      <c r="F7" s="5">
        <v>7.9989965009220204E-3</v>
      </c>
      <c r="G7" s="5">
        <v>7.9432937663670711E-3</v>
      </c>
      <c r="H7" s="5">
        <v>7.5121234276159243E-3</v>
      </c>
      <c r="I7" s="5">
        <v>8.8889843505442351E-3</v>
      </c>
      <c r="J7" s="5">
        <v>6.5104865428200487E-3</v>
      </c>
      <c r="K7" s="5">
        <v>6.8354805814927616E-3</v>
      </c>
      <c r="M7" s="8" t="s">
        <v>22</v>
      </c>
      <c r="N7" s="2">
        <v>7.2256791136643033E-3</v>
      </c>
      <c r="O7" s="2">
        <v>1.0193704554780423E-2</v>
      </c>
      <c r="P7" s="2">
        <v>1.1409138798797904E-2</v>
      </c>
      <c r="Q7" s="2">
        <v>1.1289433729995768E-2</v>
      </c>
      <c r="R7" s="2">
        <v>1.0823852738133079E-2</v>
      </c>
      <c r="S7" s="2">
        <v>1.0950389823553433E-2</v>
      </c>
      <c r="T7" s="2">
        <v>1.0263746409519787E-2</v>
      </c>
      <c r="U7" s="2">
        <v>9.8776774723019801E-3</v>
      </c>
      <c r="V7" s="2">
        <v>9.1478339552485514E-3</v>
      </c>
      <c r="W7" s="2">
        <v>9.4373049196368915E-3</v>
      </c>
    </row>
    <row r="8" spans="1:23" ht="15.75" x14ac:dyDescent="0.25">
      <c r="A8" s="8" t="s">
        <v>23</v>
      </c>
      <c r="B8" s="5">
        <v>1.0805138727961544E-2</v>
      </c>
      <c r="C8" s="5">
        <v>1.250160602289567E-2</v>
      </c>
      <c r="D8" s="5">
        <v>1.0609175445167998E-2</v>
      </c>
      <c r="E8" s="5">
        <v>1.095183825879073E-2</v>
      </c>
      <c r="F8" s="5">
        <v>1.1174037823236144E-2</v>
      </c>
      <c r="G8" s="5">
        <v>1.1057880543226206E-2</v>
      </c>
      <c r="H8" s="5">
        <v>1.1293611030921677E-2</v>
      </c>
      <c r="I8" s="5">
        <v>1.3215719887734456E-2</v>
      </c>
      <c r="J8" s="5">
        <v>1.0255775799018152E-2</v>
      </c>
      <c r="K8" s="5">
        <v>1.137837314347584E-2</v>
      </c>
      <c r="M8" s="8" t="s">
        <v>23</v>
      </c>
      <c r="N8" s="2">
        <v>8.1225153877718219E-3</v>
      </c>
      <c r="O8" s="2">
        <v>1.1031045547804617E-2</v>
      </c>
      <c r="P8" s="2">
        <v>1.2591104330188972E-2</v>
      </c>
      <c r="Q8" s="2">
        <v>1.3091998358637341E-2</v>
      </c>
      <c r="R8" s="2">
        <v>1.354284945540821E-2</v>
      </c>
      <c r="S8" s="2">
        <v>1.3987607714402894E-2</v>
      </c>
      <c r="T8" s="2">
        <v>1.3556462864177209E-2</v>
      </c>
      <c r="U8" s="2">
        <v>1.3345650389823589E-2</v>
      </c>
      <c r="V8" s="2">
        <v>1.2377727266697022E-2</v>
      </c>
      <c r="W8" s="2">
        <v>1.2609914685742707E-2</v>
      </c>
    </row>
    <row r="9" spans="1:23" ht="15.75" x14ac:dyDescent="0.25">
      <c r="A9" s="8" t="s">
        <v>24</v>
      </c>
      <c r="B9" s="5">
        <v>1.2232659389118994E-2</v>
      </c>
      <c r="C9" s="5">
        <v>1.4096895279093843E-2</v>
      </c>
      <c r="D9" s="5">
        <v>1.2764588668308346E-2</v>
      </c>
      <c r="E9" s="5">
        <v>1.3958119250526105E-2</v>
      </c>
      <c r="F9" s="5">
        <v>1.4303583277782028E-2</v>
      </c>
      <c r="G9" s="5">
        <v>1.4628830956449512E-2</v>
      </c>
      <c r="H9" s="5">
        <v>1.5473569708607804E-2</v>
      </c>
      <c r="I9" s="5">
        <v>1.7466298400131267E-2</v>
      </c>
      <c r="J9" s="5">
        <v>1.4985238608935511E-2</v>
      </c>
      <c r="K9" s="5">
        <v>1.546696818479848E-2</v>
      </c>
      <c r="M9" s="8" t="s">
        <v>24</v>
      </c>
      <c r="N9" s="2">
        <v>1.1067242511284324E-2</v>
      </c>
      <c r="O9" s="2">
        <v>1.3518540418547291E-2</v>
      </c>
      <c r="P9" s="2">
        <v>1.5048223739298545E-2</v>
      </c>
      <c r="Q9" s="2">
        <v>1.5410832991382668E-2</v>
      </c>
      <c r="R9" s="2">
        <v>1.6124642643754641E-2</v>
      </c>
      <c r="S9" s="2">
        <v>1.6584817398440473E-2</v>
      </c>
      <c r="T9" s="2">
        <v>1.5672876487484517E-2</v>
      </c>
      <c r="U9" s="2">
        <v>1.5329236766516291E-2</v>
      </c>
      <c r="V9" s="2">
        <v>1.4383759273262577E-2</v>
      </c>
      <c r="W9" s="2">
        <v>1.4419968030018602E-2</v>
      </c>
    </row>
    <row r="10" spans="1:23" ht="15.75" x14ac:dyDescent="0.25">
      <c r="A10" s="8" t="s">
        <v>25</v>
      </c>
      <c r="B10" s="5">
        <v>1.4836461042011445E-2</v>
      </c>
      <c r="C10" s="5">
        <v>1.6509539907193241E-2</v>
      </c>
      <c r="D10" s="5">
        <v>1.4884258089795793E-2</v>
      </c>
      <c r="E10" s="5">
        <v>1.6852747349699854E-2</v>
      </c>
      <c r="F10" s="5">
        <v>1.7616186583566507E-2</v>
      </c>
      <c r="G10" s="5">
        <v>1.7460111948184948E-2</v>
      </c>
      <c r="H10" s="5">
        <v>1.874642094827729E-2</v>
      </c>
      <c r="I10" s="5">
        <v>2.0832951292692983E-2</v>
      </c>
      <c r="J10" s="5">
        <v>1.8351891501497367E-2</v>
      </c>
      <c r="K10" s="5">
        <v>1.9148455788104188E-2</v>
      </c>
      <c r="M10" s="8" t="s">
        <v>25</v>
      </c>
      <c r="N10" s="2">
        <v>1.6945804267541966E-2</v>
      </c>
      <c r="O10" s="2">
        <v>1.9976265080016344E-2</v>
      </c>
      <c r="P10" s="2">
        <v>2.0545035392971134E-2</v>
      </c>
      <c r="Q10" s="2">
        <v>2.0688920804267406E-2</v>
      </c>
      <c r="R10" s="2">
        <v>2.1274622126725522E-2</v>
      </c>
      <c r="S10" s="2">
        <v>2.1753057037340838E-2</v>
      </c>
      <c r="T10" s="2">
        <v>2.0718260155929303E-2</v>
      </c>
      <c r="U10" s="2">
        <v>2.0396257693885991E-2</v>
      </c>
      <c r="V10" s="2">
        <v>1.9171789638465671E-2</v>
      </c>
      <c r="W10" s="2">
        <v>1.924948382813103E-2</v>
      </c>
    </row>
    <row r="11" spans="1:23" ht="15.75" x14ac:dyDescent="0.25">
      <c r="A11" s="8" t="s">
        <v>26</v>
      </c>
      <c r="B11" s="5">
        <v>1.6593403190771849E-2</v>
      </c>
      <c r="C11" s="5">
        <v>1.8266482055953631E-2</v>
      </c>
      <c r="D11" s="5">
        <v>1.8104010155911593E-2</v>
      </c>
      <c r="E11" s="5">
        <v>2.0072499415815515E-2</v>
      </c>
      <c r="F11" s="5">
        <v>2.1043376666210895E-2</v>
      </c>
      <c r="G11" s="5">
        <v>2.0944202857276426E-2</v>
      </c>
      <c r="H11" s="5">
        <v>2.1403363097037553E-2</v>
      </c>
      <c r="I11" s="5">
        <v>2.3394852119139484E-2</v>
      </c>
      <c r="J11" s="5">
        <v>2.0913792327943603E-2</v>
      </c>
      <c r="K11" s="5">
        <v>2.175444752364121E-2</v>
      </c>
      <c r="M11" s="8" t="s">
        <v>26</v>
      </c>
      <c r="N11" s="2">
        <v>2.1119053455726244E-2</v>
      </c>
      <c r="O11" s="2">
        <v>2.5475721378744213E-2</v>
      </c>
      <c r="P11" s="2">
        <v>2.6392827760636211E-2</v>
      </c>
      <c r="Q11" s="2">
        <v>2.703057037340981E-2</v>
      </c>
      <c r="R11" s="2">
        <v>2.7129033287989369E-2</v>
      </c>
      <c r="S11" s="2">
        <v>2.7565941731637157E-2</v>
      </c>
      <c r="T11" s="2">
        <v>2.6802872384078712E-2</v>
      </c>
      <c r="U11" s="2">
        <v>2.6579339351661884E-2</v>
      </c>
      <c r="V11" s="2">
        <v>2.5560780200632155E-2</v>
      </c>
      <c r="W11" s="2">
        <v>2.5698753421893775E-2</v>
      </c>
    </row>
    <row r="12" spans="1:23" ht="15.75" x14ac:dyDescent="0.25">
      <c r="A12" s="8" t="s">
        <v>27</v>
      </c>
      <c r="B12" s="5">
        <v>1.9782246165978387E-2</v>
      </c>
      <c r="C12" s="5">
        <v>2.1455325031160419E-2</v>
      </c>
      <c r="D12" s="5">
        <v>2.1975497759217713E-2</v>
      </c>
      <c r="E12" s="5">
        <v>2.6708367184410442E-2</v>
      </c>
      <c r="F12" s="5">
        <v>2.6763004765385165E-2</v>
      </c>
      <c r="G12" s="5">
        <v>2.7176764840747117E-2</v>
      </c>
      <c r="H12" s="5">
        <v>2.8192619295384636E-2</v>
      </c>
      <c r="I12" s="5">
        <v>2.954030666459391E-2</v>
      </c>
      <c r="J12" s="5">
        <v>2.7427428691580338E-2</v>
      </c>
      <c r="K12" s="5">
        <v>2.8460232647608094E-2</v>
      </c>
      <c r="M12" s="8" t="s">
        <v>27</v>
      </c>
      <c r="N12" s="2">
        <v>2.2348354812889784E-2</v>
      </c>
      <c r="O12" s="2">
        <v>2.7498433729995827E-2</v>
      </c>
      <c r="P12" s="2">
        <v>2.9706122795515242E-2</v>
      </c>
      <c r="Q12" s="2">
        <v>3.0389659417316119E-2</v>
      </c>
      <c r="R12" s="2">
        <v>3.0711429676992311E-2</v>
      </c>
      <c r="S12" s="2">
        <v>3.1093270414443777E-2</v>
      </c>
      <c r="T12" s="2">
        <v>3.0176077144029423E-2</v>
      </c>
      <c r="U12" s="2">
        <v>3.0008473533032442E-2</v>
      </c>
      <c r="V12" s="2">
        <v>2.8913426897390654E-2</v>
      </c>
      <c r="W12" s="2">
        <v>2.9111720184306633E-2</v>
      </c>
    </row>
    <row r="13" spans="1:23" ht="15.75" x14ac:dyDescent="0.25">
      <c r="A13" s="8" t="s">
        <v>28</v>
      </c>
      <c r="B13" s="5">
        <v>2.1609105670110748E-2</v>
      </c>
      <c r="C13" s="5">
        <v>2.3282184535292474E-2</v>
      </c>
      <c r="D13" s="5">
        <v>2.4582522552605887E-2</v>
      </c>
      <c r="E13" s="5">
        <v>2.9576962225732903E-2</v>
      </c>
      <c r="F13" s="5">
        <v>3.0235732038112362E-2</v>
      </c>
      <c r="G13" s="5">
        <v>3.1058128477110841E-2</v>
      </c>
      <c r="H13" s="5">
        <v>3.2158734997863828E-2</v>
      </c>
      <c r="I13" s="5">
        <v>3.3751794267899829E-2</v>
      </c>
      <c r="J13" s="5">
        <v>3.2254701418853129E-2</v>
      </c>
      <c r="K13" s="5">
        <v>3.3287505374880871E-2</v>
      </c>
      <c r="M13" s="8" t="s">
        <v>28</v>
      </c>
      <c r="N13" s="2">
        <v>2.6910300808690137E-2</v>
      </c>
      <c r="O13" s="2">
        <v>2.9509800164136107E-2</v>
      </c>
      <c r="P13" s="2">
        <v>3.2206984510738758E-2</v>
      </c>
      <c r="Q13" s="2">
        <v>3.2882478457119245E-2</v>
      </c>
      <c r="R13" s="2">
        <v>3.303817157276575E-2</v>
      </c>
      <c r="S13" s="2">
        <v>3.3766434140336303E-2</v>
      </c>
      <c r="T13" s="2">
        <v>3.2883791546983919E-2</v>
      </c>
      <c r="U13" s="2">
        <v>3.2674374230611487E-2</v>
      </c>
      <c r="V13" s="2">
        <v>3.3046295178063533E-2</v>
      </c>
      <c r="W13" s="2">
        <v>3.3452220799817509E-2</v>
      </c>
    </row>
    <row r="14" spans="1:23" ht="15.75" x14ac:dyDescent="0.25">
      <c r="A14" s="8" t="s">
        <v>29</v>
      </c>
      <c r="B14" s="5">
        <v>2.8204973438705566E-2</v>
      </c>
      <c r="C14" s="5">
        <v>2.9878052303887667E-2</v>
      </c>
      <c r="D14" s="5">
        <v>3.0398225031944712E-2</v>
      </c>
      <c r="E14" s="5">
        <v>3.5100102721600468E-2</v>
      </c>
      <c r="F14" s="5">
        <v>3.5661351872822877E-2</v>
      </c>
      <c r="G14" s="5">
        <v>3.6152673931656124E-2</v>
      </c>
      <c r="H14" s="5">
        <v>3.7291792849103902E-2</v>
      </c>
      <c r="I14" s="5">
        <v>3.9160885176990748E-2</v>
      </c>
      <c r="J14" s="5">
        <v>3.7777841914720806E-2</v>
      </c>
      <c r="K14" s="5">
        <v>3.8810645870748992E-2</v>
      </c>
      <c r="M14" s="8" t="s">
        <v>29</v>
      </c>
      <c r="N14" s="2">
        <v>3.7773641962471627E-2</v>
      </c>
      <c r="O14" s="2">
        <v>4.0602249897414962E-2</v>
      </c>
      <c r="P14" s="2">
        <v>4.4227091199290275E-2</v>
      </c>
      <c r="Q14" s="2">
        <v>4.5178621255642065E-2</v>
      </c>
      <c r="R14" s="2">
        <v>4.6177194962178904E-2</v>
      </c>
      <c r="S14" s="2">
        <v>4.6446819860484156E-2</v>
      </c>
      <c r="T14" s="2">
        <v>4.5548502256873118E-2</v>
      </c>
      <c r="U14" s="2">
        <v>4.5506544932293815E-2</v>
      </c>
      <c r="V14" s="2">
        <v>4.5468535637645004E-2</v>
      </c>
      <c r="W14" s="2">
        <v>4.6087838362394357E-2</v>
      </c>
    </row>
    <row r="15" spans="1:23" ht="15.75" x14ac:dyDescent="0.25">
      <c r="A15" s="8" t="s">
        <v>30</v>
      </c>
      <c r="B15" s="5">
        <v>3.7238857736226302E-2</v>
      </c>
      <c r="C15" s="5">
        <v>3.8911936601408556E-2</v>
      </c>
      <c r="D15" s="5">
        <v>3.8846985362523595E-2</v>
      </c>
      <c r="E15" s="5">
        <v>4.2378615118295049E-2</v>
      </c>
      <c r="F15" s="5">
        <v>4.2427922120756731E-2</v>
      </c>
      <c r="G15" s="5">
        <v>4.5000731782896056E-2</v>
      </c>
      <c r="H15" s="5">
        <v>4.5935594501996663E-2</v>
      </c>
      <c r="I15" s="5">
        <v>4.7523323193519887E-2</v>
      </c>
      <c r="J15" s="5">
        <v>4.5641478278357572E-2</v>
      </c>
      <c r="K15" s="5">
        <v>4.6674282234385453E-2</v>
      </c>
      <c r="M15" s="8" t="s">
        <v>30</v>
      </c>
      <c r="N15" s="2">
        <v>4.2793319736081185E-2</v>
      </c>
      <c r="O15" s="2">
        <v>4.8611318424292095E-2</v>
      </c>
      <c r="P15" s="2">
        <v>5.4611990665847543E-2</v>
      </c>
      <c r="Q15" s="2">
        <v>5.5659253180139485E-2</v>
      </c>
      <c r="R15" s="2">
        <v>5.694793767863373E-2</v>
      </c>
      <c r="S15" s="2">
        <v>5.787074271645485E-2</v>
      </c>
      <c r="T15" s="2">
        <v>5.7039720968403852E-2</v>
      </c>
      <c r="U15" s="2">
        <v>5.6940398030365283E-2</v>
      </c>
      <c r="V15" s="2">
        <v>5.6438129400467947E-2</v>
      </c>
      <c r="W15" s="2">
        <v>5.7234576154762226E-2</v>
      </c>
    </row>
    <row r="17" spans="1:23" x14ac:dyDescent="0.25">
      <c r="A17" s="55" t="s">
        <v>31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56" t="s">
        <v>31</v>
      </c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spans="1:23" ht="15.75" x14ac:dyDescent="0.25">
      <c r="A18" s="1"/>
      <c r="B18" s="8" t="s">
        <v>10</v>
      </c>
      <c r="C18" s="8" t="s">
        <v>11</v>
      </c>
      <c r="D18" s="8" t="s">
        <v>12</v>
      </c>
      <c r="E18" s="8" t="s">
        <v>13</v>
      </c>
      <c r="F18" s="8" t="s">
        <v>14</v>
      </c>
      <c r="G18" s="8" t="s">
        <v>15</v>
      </c>
      <c r="H18" s="8" t="s">
        <v>16</v>
      </c>
      <c r="I18" s="8" t="s">
        <v>17</v>
      </c>
      <c r="J18" s="8" t="s">
        <v>18</v>
      </c>
      <c r="K18" s="8" t="s">
        <v>19</v>
      </c>
      <c r="M18" s="1"/>
      <c r="N18" s="8" t="s">
        <v>10</v>
      </c>
      <c r="O18" s="8" t="s">
        <v>11</v>
      </c>
      <c r="P18" s="8" t="s">
        <v>12</v>
      </c>
      <c r="Q18" s="8" t="s">
        <v>13</v>
      </c>
      <c r="R18" s="8" t="s">
        <v>14</v>
      </c>
      <c r="S18" s="8" t="s">
        <v>15</v>
      </c>
      <c r="T18" s="8" t="s">
        <v>16</v>
      </c>
      <c r="U18" s="8" t="s">
        <v>17</v>
      </c>
      <c r="V18" s="8" t="s">
        <v>18</v>
      </c>
      <c r="W18" s="8" t="s">
        <v>19</v>
      </c>
    </row>
    <row r="19" spans="1:23" ht="15.75" x14ac:dyDescent="0.25">
      <c r="A19" s="8" t="s">
        <v>20</v>
      </c>
      <c r="B19" s="5">
        <v>6.331641085881487E-2</v>
      </c>
      <c r="C19" s="5">
        <v>6.4306503481236302E-2</v>
      </c>
      <c r="D19" s="5">
        <v>6.7560452654005509E-2</v>
      </c>
      <c r="E19" s="5">
        <v>6.9473037774267138E-2</v>
      </c>
      <c r="F19" s="5">
        <v>7.2209267961887841E-2</v>
      </c>
      <c r="G19" s="5">
        <v>7.3990693836939E-2</v>
      </c>
      <c r="H19" s="5">
        <v>7.530744027761832E-2</v>
      </c>
      <c r="I19" s="5">
        <v>7.4486210195943328E-2</v>
      </c>
      <c r="J19" s="5">
        <v>7.7564211804287603E-2</v>
      </c>
      <c r="K19" s="5">
        <v>7.8022507021813153E-2</v>
      </c>
      <c r="M19" s="8" t="s">
        <v>20</v>
      </c>
      <c r="N19" s="5">
        <v>6.3303407878539303E-2</v>
      </c>
      <c r="O19" s="5">
        <v>6.4482292572835484E-2</v>
      </c>
      <c r="P19" s="5">
        <v>6.7277356892626011E-2</v>
      </c>
      <c r="Q19" s="5">
        <v>6.9495445219532104E-2</v>
      </c>
      <c r="R19" s="5">
        <v>7.1865870281973665E-2</v>
      </c>
      <c r="S19" s="5">
        <v>7.3926179729175145E-2</v>
      </c>
      <c r="T19" s="5">
        <v>7.5132088633565824E-2</v>
      </c>
      <c r="U19" s="5">
        <v>7.5759212146081348E-2</v>
      </c>
      <c r="V19" s="5">
        <v>7.7386901375075631E-2</v>
      </c>
      <c r="W19" s="5">
        <v>7.7586720521479122E-2</v>
      </c>
    </row>
    <row r="20" spans="1:23" ht="15.75" x14ac:dyDescent="0.25">
      <c r="A20" s="8" t="s">
        <v>21</v>
      </c>
      <c r="B20" s="5">
        <v>1.2118458975895793E-2</v>
      </c>
      <c r="C20" s="5">
        <v>1.3583641146862932E-2</v>
      </c>
      <c r="D20" s="5">
        <v>1.3767274618721459E-2</v>
      </c>
      <c r="E20" s="5">
        <v>1.3174774622426735E-2</v>
      </c>
      <c r="F20" s="5">
        <v>1.3268872533980181E-2</v>
      </c>
      <c r="G20" s="5">
        <v>1.2930905336615298E-2</v>
      </c>
      <c r="H20" s="5">
        <v>1.2824887546073541E-2</v>
      </c>
      <c r="I20" s="5">
        <v>1.3905752613974198E-2</v>
      </c>
      <c r="J20" s="5">
        <v>1.1448184889927313E-2</v>
      </c>
      <c r="K20" s="5">
        <v>1.1658897936864795E-2</v>
      </c>
      <c r="M20" s="8" t="s">
        <v>21</v>
      </c>
      <c r="N20" s="2">
        <v>9.8849712761592875E-3</v>
      </c>
      <c r="O20" s="2">
        <v>1.1437322117357431E-2</v>
      </c>
      <c r="P20" s="2">
        <v>1.315732714512538E-2</v>
      </c>
      <c r="Q20" s="2">
        <v>1.2117326631103778E-2</v>
      </c>
      <c r="R20" s="2">
        <v>1.2043988150525245E-2</v>
      </c>
      <c r="S20" s="2">
        <v>1.231826015592942E-2</v>
      </c>
      <c r="T20" s="2">
        <v>1.1660402133771036E-2</v>
      </c>
      <c r="U20" s="2">
        <v>1.1296594173163706E-2</v>
      </c>
      <c r="V20" s="2">
        <v>1.0229276302396654E-2</v>
      </c>
      <c r="W20" s="2">
        <v>1.0382350057100949E-2</v>
      </c>
    </row>
    <row r="21" spans="1:23" ht="15.75" x14ac:dyDescent="0.25">
      <c r="A21" s="8" t="s">
        <v>22</v>
      </c>
      <c r="B21" s="5">
        <v>1.3267161868457805E-2</v>
      </c>
      <c r="C21" s="5">
        <v>1.483990147744127E-2</v>
      </c>
      <c r="D21" s="5">
        <v>1.5277026684837242E-2</v>
      </c>
      <c r="E21" s="5">
        <v>1.4689751481930871E-2</v>
      </c>
      <c r="F21" s="5">
        <v>1.4644327079434485E-2</v>
      </c>
      <c r="G21" s="5">
        <v>1.4539698725044653E-2</v>
      </c>
      <c r="H21" s="5">
        <v>1.4240994984089553E-2</v>
      </c>
      <c r="I21" s="5">
        <v>1.5204017076783954E-2</v>
      </c>
      <c r="J21" s="5">
        <v>1.281582951802672E-2</v>
      </c>
      <c r="K21" s="5">
        <v>1.3206253308765348E-2</v>
      </c>
      <c r="M21" s="8" t="s">
        <v>22</v>
      </c>
      <c r="N21" s="2">
        <v>1.2652205580631961E-2</v>
      </c>
      <c r="O21" s="2">
        <v>1.4771626590069722E-2</v>
      </c>
      <c r="P21" s="2">
        <v>1.6564723534128186E-2</v>
      </c>
      <c r="Q21" s="2">
        <v>1.5518978251949103E-2</v>
      </c>
      <c r="R21" s="2">
        <v>1.5414084580562135E-2</v>
      </c>
      <c r="S21" s="2">
        <v>1.5763202708247766E-2</v>
      </c>
      <c r="T21" s="2">
        <v>1.5238705375461657E-2</v>
      </c>
      <c r="U21" s="2">
        <v>1.4893075502667181E-2</v>
      </c>
      <c r="V21" s="2">
        <v>1.384492053711147E-2</v>
      </c>
      <c r="W21" s="2">
        <v>1.394444484577558E-2</v>
      </c>
    </row>
    <row r="22" spans="1:23" ht="15.75" x14ac:dyDescent="0.25">
      <c r="A22" s="8" t="s">
        <v>23</v>
      </c>
      <c r="B22" s="5">
        <v>1.5328713108127306E-2</v>
      </c>
      <c r="C22" s="5">
        <v>1.771324858487916E-2</v>
      </c>
      <c r="D22" s="5">
        <v>1.9253886188969782E-2</v>
      </c>
      <c r="E22" s="5">
        <v>1.8410329994327665E-2</v>
      </c>
      <c r="F22" s="5">
        <v>1.8405029558772532E-2</v>
      </c>
      <c r="G22" s="5">
        <v>1.7777384675457641E-2</v>
      </c>
      <c r="H22" s="5">
        <v>1.7893813165907463E-2</v>
      </c>
      <c r="I22" s="5">
        <v>1.9055256746205604E-2</v>
      </c>
      <c r="J22" s="5">
        <v>1.614669728662177E-2</v>
      </c>
      <c r="K22" s="5">
        <v>1.6703567358352364E-2</v>
      </c>
      <c r="M22" s="8" t="s">
        <v>23</v>
      </c>
      <c r="N22" s="2">
        <v>1.5222599507591325E-2</v>
      </c>
      <c r="O22" s="2">
        <v>1.6667523184242916E-2</v>
      </c>
      <c r="P22" s="2">
        <v>1.9236194605117125E-2</v>
      </c>
      <c r="Q22" s="2">
        <v>1.859003898235536E-2</v>
      </c>
      <c r="R22" s="2">
        <v>1.8645998819380373E-2</v>
      </c>
      <c r="S22" s="2">
        <v>1.8278457119409088E-2</v>
      </c>
      <c r="T22" s="2">
        <v>1.7973738202708169E-2</v>
      </c>
      <c r="U22" s="2">
        <v>1.7570045137464026E-2</v>
      </c>
      <c r="V22" s="2">
        <v>1.6891032560090519E-2</v>
      </c>
      <c r="W22" s="2">
        <v>1.7356047225750976E-2</v>
      </c>
    </row>
    <row r="23" spans="1:23" ht="15.75" x14ac:dyDescent="0.25">
      <c r="A23" s="8" t="s">
        <v>24</v>
      </c>
      <c r="B23" s="5">
        <v>1.7219828810607088E-2</v>
      </c>
      <c r="C23" s="5">
        <v>1.9981967593143551E-2</v>
      </c>
      <c r="D23" s="5">
        <v>2.1916902717895384E-2</v>
      </c>
      <c r="E23" s="5">
        <v>2.1387478754658143E-2</v>
      </c>
      <c r="F23" s="5">
        <v>2.1472550219929429E-2</v>
      </c>
      <c r="G23" s="5">
        <v>2.2035897072152394E-2</v>
      </c>
      <c r="H23" s="5">
        <v>2.2640631347726051E-2</v>
      </c>
      <c r="I23" s="5">
        <v>2.4407942696618584E-2</v>
      </c>
      <c r="J23" s="5">
        <v>2.1920374972571988E-2</v>
      </c>
      <c r="K23" s="5">
        <v>2.1818567358352012E-2</v>
      </c>
      <c r="M23" s="8" t="s">
        <v>24</v>
      </c>
      <c r="N23" s="2">
        <v>1.5992275338531026E-2</v>
      </c>
      <c r="O23" s="2">
        <v>1.9063419778416059E-2</v>
      </c>
      <c r="P23" s="2">
        <v>2.1817770312954638E-2</v>
      </c>
      <c r="Q23" s="2">
        <v>2.0882693885925237E-2</v>
      </c>
      <c r="R23" s="2">
        <v>2.1213171572765657E-2</v>
      </c>
      <c r="S23" s="2">
        <v>2.0766475174394592E-2</v>
      </c>
      <c r="T23" s="2">
        <v>2.0287279441936722E-2</v>
      </c>
      <c r="U23" s="2">
        <v>2.0084448091916264E-2</v>
      </c>
      <c r="V23" s="2">
        <v>1.9901660381182094E-2</v>
      </c>
      <c r="W23" s="2">
        <v>2.0984771066538867E-2</v>
      </c>
    </row>
    <row r="24" spans="1:23" ht="15.75" x14ac:dyDescent="0.25">
      <c r="A24" s="8" t="s">
        <v>25</v>
      </c>
      <c r="B24" s="5">
        <v>2.0915820546143896E-2</v>
      </c>
      <c r="C24" s="5">
        <v>2.2338827097275971E-2</v>
      </c>
      <c r="D24" s="5">
        <v>2.4211365527812875E-2</v>
      </c>
      <c r="E24" s="5">
        <v>2.5093098589368895E-2</v>
      </c>
      <c r="F24" s="5">
        <v>2.5783996500922127E-2</v>
      </c>
      <c r="G24" s="5">
        <v>2.6058252444052063E-2</v>
      </c>
      <c r="H24" s="5">
        <v>2.6441994984089626E-2</v>
      </c>
      <c r="I24" s="5">
        <v>2.8644141043725743E-2</v>
      </c>
      <c r="J24" s="5">
        <v>2.5865870840340699E-2</v>
      </c>
      <c r="K24" s="5">
        <v>2.5237575622814631E-2</v>
      </c>
      <c r="M24" s="8" t="s">
        <v>25</v>
      </c>
      <c r="N24" s="2">
        <v>2.2800789905621694E-2</v>
      </c>
      <c r="O24" s="2">
        <v>2.3914496922445544E-2</v>
      </c>
      <c r="P24" s="2">
        <v>2.6952320990016487E-2</v>
      </c>
      <c r="Q24" s="2">
        <v>2.6138007796470967E-2</v>
      </c>
      <c r="R24" s="2">
        <v>2.654246989036925E-2</v>
      </c>
      <c r="S24" s="2">
        <v>2.5611202297907164E-2</v>
      </c>
      <c r="T24" s="2">
        <v>2.5192285597045408E-2</v>
      </c>
      <c r="U24" s="2">
        <v>2.4860361099712663E-2</v>
      </c>
      <c r="V24" s="2">
        <v>2.4119879503053152E-2</v>
      </c>
      <c r="W24" s="2">
        <v>2.4907627036994163E-2</v>
      </c>
    </row>
    <row r="25" spans="1:23" ht="15.75" x14ac:dyDescent="0.25">
      <c r="A25" s="8" t="s">
        <v>26</v>
      </c>
      <c r="B25" s="5">
        <v>2.4519539554408026E-2</v>
      </c>
      <c r="C25" s="5">
        <v>2.591795932868142E-2</v>
      </c>
      <c r="D25" s="5">
        <v>2.8401448172441154E-2</v>
      </c>
      <c r="E25" s="5">
        <v>2.9089296936476952E-2</v>
      </c>
      <c r="F25" s="5">
        <v>3.010544278191328E-2</v>
      </c>
      <c r="G25" s="5">
        <v>3.1036062361407393E-2</v>
      </c>
      <c r="H25" s="5">
        <v>3.1429598289875113E-2</v>
      </c>
      <c r="I25" s="5">
        <v>3.3487818729676946E-2</v>
      </c>
      <c r="J25" s="5">
        <v>3.0560912162654053E-2</v>
      </c>
      <c r="K25" s="5">
        <v>2.9932616945128832E-2</v>
      </c>
      <c r="M25" s="8" t="s">
        <v>26</v>
      </c>
      <c r="N25" s="2">
        <v>2.664104431678295E-2</v>
      </c>
      <c r="O25" s="2">
        <v>2.864495445219515E-2</v>
      </c>
      <c r="P25" s="2">
        <v>3.1679239332240601E-2</v>
      </c>
      <c r="Q25" s="2">
        <v>3.0766034058268218E-2</v>
      </c>
      <c r="R25" s="2">
        <v>3.1120927009778365E-2</v>
      </c>
      <c r="S25" s="2">
        <v>3.0363972096840417E-2</v>
      </c>
      <c r="T25" s="2">
        <v>2.9758022158391333E-2</v>
      </c>
      <c r="U25" s="2">
        <v>2.9617849815346681E-2</v>
      </c>
      <c r="V25" s="2">
        <v>2.9064319388157841E-2</v>
      </c>
      <c r="W25" s="2">
        <v>3.0572994291815685E-2</v>
      </c>
    </row>
    <row r="26" spans="1:23" ht="15.75" x14ac:dyDescent="0.25">
      <c r="A26" s="8" t="s">
        <v>27</v>
      </c>
      <c r="B26" s="5">
        <v>2.8976151124656208E-2</v>
      </c>
      <c r="C26" s="5">
        <v>3.0374570898929143E-2</v>
      </c>
      <c r="D26" s="5">
        <v>3.2382853131118508E-2</v>
      </c>
      <c r="E26" s="5">
        <v>3.3641693630691555E-2</v>
      </c>
      <c r="F26" s="5">
        <v>3.482321137695539E-2</v>
      </c>
      <c r="G26" s="5">
        <v>3.5808459055623035E-2</v>
      </c>
      <c r="H26" s="5">
        <v>3.6184970190701021E-2</v>
      </c>
      <c r="I26" s="5">
        <v>3.8196744349510786E-2</v>
      </c>
      <c r="J26" s="5">
        <v>3.526983778248971E-2</v>
      </c>
      <c r="K26" s="5">
        <v>3.4641542564963823E-2</v>
      </c>
      <c r="M26" s="8" t="s">
        <v>27</v>
      </c>
      <c r="N26" s="2">
        <v>2.7654790726302898E-2</v>
      </c>
      <c r="O26" s="2">
        <v>3.1300022158391429E-2</v>
      </c>
      <c r="P26" s="2">
        <v>3.4487733382302238E-2</v>
      </c>
      <c r="Q26" s="2">
        <v>3.3387207632334756E-2</v>
      </c>
      <c r="R26" s="2">
        <v>3.3834386180890408E-2</v>
      </c>
      <c r="S26" s="2">
        <v>3.3023020106688353E-2</v>
      </c>
      <c r="T26" s="2">
        <v>3.225720147722605E-2</v>
      </c>
      <c r="U26" s="2">
        <v>3.2081575707837366E-2</v>
      </c>
      <c r="V26" s="2">
        <v>3.1526280816143171E-2</v>
      </c>
      <c r="W26" s="2">
        <v>3.2809596671791008E-2</v>
      </c>
    </row>
    <row r="27" spans="1:23" ht="15.75" x14ac:dyDescent="0.25">
      <c r="A27" s="8" t="s">
        <v>28</v>
      </c>
      <c r="B27" s="5">
        <v>3.3624911455234621E-2</v>
      </c>
      <c r="C27" s="5">
        <v>3.5023331229507432E-2</v>
      </c>
      <c r="D27" s="5">
        <v>3.7408059742688404E-2</v>
      </c>
      <c r="E27" s="5">
        <v>3.8541693630691556E-2</v>
      </c>
      <c r="F27" s="5">
        <v>3.9716062616624054E-2</v>
      </c>
      <c r="G27" s="5">
        <v>4.155965740273046E-2</v>
      </c>
      <c r="H27" s="5">
        <v>4.1987449529544543E-2</v>
      </c>
      <c r="I27" s="5">
        <v>4.4310959225544622E-2</v>
      </c>
      <c r="J27" s="5">
        <v>4.200657331967951E-2</v>
      </c>
      <c r="K27" s="5">
        <v>4.1378278102153748E-2</v>
      </c>
      <c r="M27" s="8" t="s">
        <v>28</v>
      </c>
      <c r="N27" s="2">
        <v>3.4664577349199879E-2</v>
      </c>
      <c r="O27" s="2">
        <v>4.206760525235944E-2</v>
      </c>
      <c r="P27" s="2">
        <v>4.5747437937082608E-2</v>
      </c>
      <c r="Q27" s="2">
        <v>4.4947199425523013E-2</v>
      </c>
      <c r="R27" s="2">
        <v>4.5245752615030735E-2</v>
      </c>
      <c r="S27" s="2">
        <v>4.4633565859663445E-2</v>
      </c>
      <c r="T27" s="2">
        <v>4.4211038161674043E-2</v>
      </c>
      <c r="U27" s="2">
        <v>4.3935904800984762E-2</v>
      </c>
      <c r="V27" s="2">
        <v>4.3370351394723228E-2</v>
      </c>
      <c r="W27" s="2">
        <v>4.491603901893907E-2</v>
      </c>
    </row>
    <row r="28" spans="1:23" ht="15.75" x14ac:dyDescent="0.25">
      <c r="A28" s="8" t="s">
        <v>29</v>
      </c>
      <c r="B28" s="5">
        <v>3.8757969306474585E-2</v>
      </c>
      <c r="C28" s="5">
        <v>4.0156389080747146E-2</v>
      </c>
      <c r="D28" s="5">
        <v>4.2541117593928479E-2</v>
      </c>
      <c r="E28" s="5">
        <v>4.3772272143088611E-2</v>
      </c>
      <c r="F28" s="5">
        <v>4.4678459310838969E-2</v>
      </c>
      <c r="G28" s="5">
        <v>4.6985277237440101E-2</v>
      </c>
      <c r="H28" s="5">
        <v>4.7803152008883035E-2</v>
      </c>
      <c r="I28" s="5">
        <v>5.0126661704882933E-2</v>
      </c>
      <c r="J28" s="5">
        <v>4.7822275799018404E-2</v>
      </c>
      <c r="K28" s="5">
        <v>4.7193980581493711E-2</v>
      </c>
      <c r="M28" s="8" t="s">
        <v>29</v>
      </c>
      <c r="N28" s="2">
        <v>4.5142747230201084E-2</v>
      </c>
      <c r="O28" s="2">
        <v>5.2976919983586571E-2</v>
      </c>
      <c r="P28" s="2">
        <v>5.6988800267817177E-2</v>
      </c>
      <c r="Q28" s="2">
        <v>5.6735586787033214E-2</v>
      </c>
      <c r="R28" s="2">
        <v>5.6496019336409624E-2</v>
      </c>
      <c r="S28" s="2">
        <v>5.6053877718506416E-2</v>
      </c>
      <c r="T28" s="2">
        <v>5.5661551087402485E-2</v>
      </c>
      <c r="U28" s="2">
        <v>5.5329093147312221E-2</v>
      </c>
      <c r="V28" s="2">
        <v>5.4951968136618887E-2</v>
      </c>
      <c r="W28" s="2">
        <v>5.6035858469082864E-2</v>
      </c>
    </row>
    <row r="29" spans="1:23" ht="15.75" x14ac:dyDescent="0.25">
      <c r="A29" s="8" t="s">
        <v>30</v>
      </c>
      <c r="B29" s="5">
        <v>4.4183589141184892E-2</v>
      </c>
      <c r="C29" s="5">
        <v>4.5582008915458105E-2</v>
      </c>
      <c r="D29" s="5">
        <v>4.8454340734424561E-2</v>
      </c>
      <c r="E29" s="5">
        <v>4.9807726688543108E-2</v>
      </c>
      <c r="F29" s="5">
        <v>5.0126475839764706E-2</v>
      </c>
      <c r="G29" s="5">
        <v>5.2902591287027637E-2</v>
      </c>
      <c r="H29" s="5">
        <v>5.371637514937852E-2</v>
      </c>
      <c r="I29" s="5">
        <v>5.6039884845378765E-2</v>
      </c>
      <c r="J29" s="5">
        <v>5.3735498939514265E-2</v>
      </c>
      <c r="K29" s="5">
        <v>5.310720372198971E-2</v>
      </c>
      <c r="M29" s="8" t="s">
        <v>30</v>
      </c>
      <c r="N29" s="2">
        <v>5.201082273286825E-2</v>
      </c>
      <c r="O29" s="2">
        <v>5.9955582273286893E-2</v>
      </c>
      <c r="P29" s="2">
        <v>6.394591967692681E-2</v>
      </c>
      <c r="Q29" s="2">
        <v>6.4305549856381039E-2</v>
      </c>
      <c r="R29" s="2">
        <v>6.3762617612978981E-2</v>
      </c>
      <c r="S29" s="2">
        <v>6.4073861304883045E-2</v>
      </c>
      <c r="T29" s="2">
        <v>6.3430816577758981E-2</v>
      </c>
      <c r="U29" s="2">
        <v>6.3338448912597378E-2</v>
      </c>
      <c r="V29" s="2">
        <v>6.2461323901904321E-2</v>
      </c>
      <c r="W29" s="2">
        <v>6.3639756704618591E-2</v>
      </c>
    </row>
    <row r="32" spans="1:23" s="12" customFormat="1" x14ac:dyDescent="0.25"/>
    <row r="34" spans="1:11" x14ac:dyDescent="0.25">
      <c r="A34" s="55" t="s">
        <v>58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47.25" x14ac:dyDescent="0.25">
      <c r="A35" s="17" t="s">
        <v>54</v>
      </c>
      <c r="B35" s="14" t="s">
        <v>10</v>
      </c>
      <c r="C35" s="14" t="s">
        <v>11</v>
      </c>
      <c r="D35" s="14" t="s">
        <v>12</v>
      </c>
      <c r="E35" s="14" t="s">
        <v>13</v>
      </c>
      <c r="F35" s="14" t="s">
        <v>14</v>
      </c>
      <c r="G35" s="14" t="s">
        <v>15</v>
      </c>
      <c r="H35" s="14" t="s">
        <v>16</v>
      </c>
      <c r="I35" s="14" t="s">
        <v>17</v>
      </c>
      <c r="J35" s="14" t="s">
        <v>18</v>
      </c>
      <c r="K35" s="14" t="s">
        <v>19</v>
      </c>
    </row>
    <row r="36" spans="1:11" ht="15.75" x14ac:dyDescent="0.25">
      <c r="A36" s="15" t="s">
        <v>21</v>
      </c>
      <c r="B36" s="2">
        <f>+AVERAGE(B6,N6)</f>
        <v>5.9767669870577442E-3</v>
      </c>
      <c r="C36" s="2">
        <f t="shared" ref="C36:K36" si="0">+AVERAGE(C6,O6)</f>
        <v>7.4985575548678473E-3</v>
      </c>
      <c r="D36" s="2">
        <f t="shared" si="0"/>
        <v>6.1606049883814167E-3</v>
      </c>
      <c r="E36" s="2">
        <f t="shared" si="0"/>
        <v>5.4683465143727603E-3</v>
      </c>
      <c r="F36" s="2">
        <f t="shared" si="0"/>
        <v>5.1192112220770549E-3</v>
      </c>
      <c r="G36" s="2">
        <f t="shared" si="0"/>
        <v>5.2977754469572605E-3</v>
      </c>
      <c r="H36" s="2">
        <f t="shared" si="0"/>
        <v>4.7659368990545471E-3</v>
      </c>
      <c r="I36" s="2">
        <f t="shared" si="0"/>
        <v>4.9839051338955373E-3</v>
      </c>
      <c r="J36" s="2">
        <f t="shared" si="0"/>
        <v>3.2782913867626072E-3</v>
      </c>
      <c r="K36" s="2">
        <f t="shared" si="0"/>
        <v>3.2688805505625904E-3</v>
      </c>
    </row>
    <row r="37" spans="1:11" ht="15.75" x14ac:dyDescent="0.25">
      <c r="A37" s="15" t="s">
        <v>23</v>
      </c>
      <c r="B37" s="2">
        <f t="shared" ref="B37:K37" si="1">+AVERAGE(B7,B8,B9,N7,N8,N9)</f>
        <v>9.626395642960495E-3</v>
      </c>
      <c r="C37" s="2">
        <f t="shared" si="1"/>
        <v>1.1862301844859672E-2</v>
      </c>
      <c r="D37" s="2">
        <f t="shared" si="1"/>
        <v>1.1714215120741722E-2</v>
      </c>
      <c r="E37" s="2">
        <f t="shared" si="1"/>
        <v>1.2099877909948922E-2</v>
      </c>
      <c r="F37" s="2">
        <f t="shared" si="1"/>
        <v>1.2327993739872686E-2</v>
      </c>
      <c r="G37" s="2">
        <f t="shared" si="1"/>
        <v>1.2525470033739931E-2</v>
      </c>
      <c r="H37" s="2">
        <f t="shared" si="1"/>
        <v>1.2295398321387818E-2</v>
      </c>
      <c r="I37" s="2">
        <f t="shared" si="1"/>
        <v>1.3020594544508636E-2</v>
      </c>
      <c r="J37" s="2">
        <f t="shared" si="1"/>
        <v>1.1276803574330313E-2</v>
      </c>
      <c r="K37" s="2">
        <f t="shared" si="1"/>
        <v>1.1691334924194212E-2</v>
      </c>
    </row>
    <row r="38" spans="1:11" ht="15.75" x14ac:dyDescent="0.25">
      <c r="A38" s="15" t="s">
        <v>26</v>
      </c>
      <c r="B38" s="2">
        <f>+AVERAGE(B10,B11,B12,N10,N11,N12)</f>
        <v>1.8604220489153282E-2</v>
      </c>
      <c r="C38" s="2">
        <f t="shared" ref="C38:K38" si="2">+AVERAGE(C10,C11,C12,O10,O11,O12)</f>
        <v>2.1530294530510613E-2</v>
      </c>
      <c r="D38" s="2">
        <f t="shared" si="2"/>
        <v>2.1934625325674615E-2</v>
      </c>
      <c r="E38" s="2">
        <f t="shared" si="2"/>
        <v>2.3623794090819855E-2</v>
      </c>
      <c r="F38" s="2">
        <f t="shared" si="2"/>
        <v>2.4089608851144962E-2</v>
      </c>
      <c r="G38" s="2">
        <f t="shared" si="2"/>
        <v>2.4332224804938379E-2</v>
      </c>
      <c r="H38" s="2">
        <f t="shared" si="2"/>
        <v>2.433993550412282E-2</v>
      </c>
      <c r="I38" s="2">
        <f t="shared" si="2"/>
        <v>2.5125363442501117E-2</v>
      </c>
      <c r="J38" s="2">
        <f t="shared" si="2"/>
        <v>2.3389851542918297E-2</v>
      </c>
      <c r="K38" s="2">
        <f t="shared" si="2"/>
        <v>2.3903848898947488E-2</v>
      </c>
    </row>
    <row r="39" spans="1:11" ht="15.75" x14ac:dyDescent="0.25">
      <c r="A39" s="15" t="s">
        <v>29</v>
      </c>
      <c r="B39" s="2">
        <f>+AVERAGE(B13,B14,B15,N13,N14,N15)</f>
        <v>3.2421699892047594E-2</v>
      </c>
      <c r="C39" s="2">
        <f t="shared" ref="C39:K39" si="3">+AVERAGE(C13,C14,C15,O13,O14,O15)</f>
        <v>3.5132590321071973E-2</v>
      </c>
      <c r="D39" s="2">
        <f t="shared" si="3"/>
        <v>3.7478966553825127E-2</v>
      </c>
      <c r="E39" s="2">
        <f t="shared" si="3"/>
        <v>4.0129338826421536E-2</v>
      </c>
      <c r="F39" s="2">
        <f t="shared" si="3"/>
        <v>4.0748051707545058E-2</v>
      </c>
      <c r="G39" s="2">
        <f t="shared" si="3"/>
        <v>4.1715921818156393E-2</v>
      </c>
      <c r="H39" s="2">
        <f t="shared" si="3"/>
        <v>4.1809689520204217E-2</v>
      </c>
      <c r="I39" s="2">
        <f t="shared" si="3"/>
        <v>4.2592886638613513E-2</v>
      </c>
      <c r="J39" s="2">
        <f t="shared" si="3"/>
        <v>4.1771163638018E-2</v>
      </c>
      <c r="K39" s="2">
        <f t="shared" si="3"/>
        <v>4.2591178132831566E-2</v>
      </c>
    </row>
    <row r="41" spans="1:11" x14ac:dyDescent="0.25">
      <c r="A41" s="55" t="s">
        <v>59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 ht="47.25" x14ac:dyDescent="0.25">
      <c r="A42" s="17" t="s">
        <v>54</v>
      </c>
      <c r="B42" s="14" t="s">
        <v>10</v>
      </c>
      <c r="C42" s="14" t="s">
        <v>11</v>
      </c>
      <c r="D42" s="14" t="s">
        <v>12</v>
      </c>
      <c r="E42" s="14" t="s">
        <v>13</v>
      </c>
      <c r="F42" s="14" t="s">
        <v>14</v>
      </c>
      <c r="G42" s="14" t="s">
        <v>15</v>
      </c>
      <c r="H42" s="14" t="s">
        <v>16</v>
      </c>
      <c r="I42" s="14" t="s">
        <v>17</v>
      </c>
      <c r="J42" s="14" t="s">
        <v>18</v>
      </c>
      <c r="K42" s="14" t="s">
        <v>19</v>
      </c>
    </row>
    <row r="43" spans="1:11" ht="15.75" x14ac:dyDescent="0.25">
      <c r="A43" s="15" t="s">
        <v>21</v>
      </c>
      <c r="B43" s="2">
        <f>+AVERAGE(B20,N20)</f>
        <v>1.1001715126027541E-2</v>
      </c>
      <c r="C43" s="2">
        <f t="shared" ref="C43:J43" si="4">+AVERAGE(C20,O20)</f>
        <v>1.2510481632110181E-2</v>
      </c>
      <c r="D43" s="2">
        <f t="shared" si="4"/>
        <v>1.346230088192342E-2</v>
      </c>
      <c r="E43" s="2">
        <f t="shared" si="4"/>
        <v>1.2646050626765257E-2</v>
      </c>
      <c r="F43" s="2">
        <f t="shared" si="4"/>
        <v>1.2656430342252712E-2</v>
      </c>
      <c r="G43" s="2">
        <f t="shared" si="4"/>
        <v>1.2624582746272359E-2</v>
      </c>
      <c r="H43" s="2">
        <f t="shared" si="4"/>
        <v>1.2242644839922288E-2</v>
      </c>
      <c r="I43" s="2">
        <f t="shared" si="4"/>
        <v>1.2601173393568952E-2</v>
      </c>
      <c r="J43" s="2">
        <f t="shared" si="4"/>
        <v>1.0838730596161982E-2</v>
      </c>
      <c r="K43" s="2">
        <f>+AVERAGE(K20,W20)</f>
        <v>1.1020623996982871E-2</v>
      </c>
    </row>
    <row r="44" spans="1:11" ht="15.75" x14ac:dyDescent="0.25">
      <c r="A44" s="15" t="s">
        <v>23</v>
      </c>
      <c r="B44" s="2">
        <f>+AVERAGE(B21,B22,B23,N21,N22,N23)</f>
        <v>1.4947130702324417E-2</v>
      </c>
      <c r="C44" s="2">
        <f t="shared" ref="C44:K44" si="5">+AVERAGE(C21,C22,C23,O21,O22,O23)</f>
        <v>1.7172947868032112E-2</v>
      </c>
      <c r="D44" s="2">
        <f t="shared" si="5"/>
        <v>1.9011084007317058E-2</v>
      </c>
      <c r="E44" s="2">
        <f t="shared" si="5"/>
        <v>1.8246545225191063E-2</v>
      </c>
      <c r="F44" s="2">
        <f t="shared" si="5"/>
        <v>1.8299193638474102E-2</v>
      </c>
      <c r="G44" s="2">
        <f t="shared" si="5"/>
        <v>1.8193519245784356E-2</v>
      </c>
      <c r="H44" s="2">
        <f t="shared" si="5"/>
        <v>1.8045860419638269E-2</v>
      </c>
      <c r="I44" s="2">
        <f t="shared" si="5"/>
        <v>1.8535797541942598E-2</v>
      </c>
      <c r="J44" s="2">
        <f t="shared" si="5"/>
        <v>1.6920085875934091E-2</v>
      </c>
      <c r="K44" s="2">
        <f t="shared" si="5"/>
        <v>1.7335608527255856E-2</v>
      </c>
    </row>
    <row r="45" spans="1:11" ht="15.75" x14ac:dyDescent="0.25">
      <c r="A45" s="15" t="s">
        <v>26</v>
      </c>
      <c r="B45" s="2">
        <f>+AVERAGE(B24,B25,B26,N24,N25,N26)</f>
        <v>2.5251356028985945E-2</v>
      </c>
      <c r="C45" s="2">
        <f t="shared" ref="C45:K45" si="6">+AVERAGE(C24,C25,C26,O24,O25,O26)</f>
        <v>2.7081805142986443E-2</v>
      </c>
      <c r="D45" s="2">
        <f t="shared" si="6"/>
        <v>2.9685826755988645E-2</v>
      </c>
      <c r="E45" s="2">
        <f t="shared" si="6"/>
        <v>2.9685889773935225E-2</v>
      </c>
      <c r="F45" s="2">
        <f t="shared" si="6"/>
        <v>3.036840562347147E-2</v>
      </c>
      <c r="G45" s="2">
        <f t="shared" si="6"/>
        <v>3.0316828060419732E-2</v>
      </c>
      <c r="H45" s="2">
        <f t="shared" si="6"/>
        <v>3.0210678782888092E-2</v>
      </c>
      <c r="I45" s="2">
        <f t="shared" si="6"/>
        <v>3.1148081790968365E-2</v>
      </c>
      <c r="J45" s="2">
        <f t="shared" si="6"/>
        <v>2.9401183415473101E-2</v>
      </c>
      <c r="K45" s="2">
        <f t="shared" si="6"/>
        <v>2.9683658855584688E-2</v>
      </c>
    </row>
    <row r="46" spans="1:11" ht="15.75" x14ac:dyDescent="0.25">
      <c r="A46" s="15" t="s">
        <v>29</v>
      </c>
      <c r="B46" s="2">
        <f>+AVERAGE(B27,B28,B29,N27,N28,N29)</f>
        <v>4.139743620252722E-2</v>
      </c>
      <c r="C46" s="2">
        <f t="shared" ref="C46:K46" si="7">+AVERAGE(C27,C28,C29,O27,O28,O29)</f>
        <v>4.5960306122490933E-2</v>
      </c>
      <c r="D46" s="2">
        <f t="shared" si="7"/>
        <v>4.9180945992144676E-2</v>
      </c>
      <c r="E46" s="2">
        <f t="shared" si="7"/>
        <v>4.9685004755210094E-2</v>
      </c>
      <c r="F46" s="2">
        <f t="shared" si="7"/>
        <v>5.0004231221941177E-2</v>
      </c>
      <c r="G46" s="2">
        <f t="shared" si="7"/>
        <v>5.1034805135041848E-2</v>
      </c>
      <c r="H46" s="2">
        <f t="shared" si="7"/>
        <v>5.1135063752440264E-2</v>
      </c>
      <c r="I46" s="2">
        <f t="shared" si="7"/>
        <v>5.2180158772783446E-2</v>
      </c>
      <c r="J46" s="2">
        <f t="shared" si="7"/>
        <v>5.0724665248576439E-2</v>
      </c>
      <c r="K46" s="2">
        <f t="shared" si="7"/>
        <v>5.1045186099712946E-2</v>
      </c>
    </row>
    <row r="47" spans="1:11" ht="15.75" x14ac:dyDescent="0.25">
      <c r="A47" s="16" t="s">
        <v>57</v>
      </c>
    </row>
    <row r="50" spans="1:23" x14ac:dyDescent="0.25">
      <c r="A50" s="12" t="s">
        <v>7</v>
      </c>
    </row>
    <row r="52" spans="1:23" ht="15.75" x14ac:dyDescent="0.25">
      <c r="A52" s="18" t="s">
        <v>55</v>
      </c>
      <c r="B52" s="14" t="s">
        <v>10</v>
      </c>
      <c r="C52" s="14" t="s">
        <v>11</v>
      </c>
      <c r="D52" s="14" t="s">
        <v>12</v>
      </c>
      <c r="E52" s="14" t="s">
        <v>13</v>
      </c>
      <c r="F52" s="14" t="s">
        <v>14</v>
      </c>
      <c r="G52" s="14" t="s">
        <v>15</v>
      </c>
      <c r="H52" s="14" t="s">
        <v>16</v>
      </c>
      <c r="I52" s="14" t="s">
        <v>17</v>
      </c>
      <c r="J52" s="14" t="s">
        <v>18</v>
      </c>
      <c r="K52" s="14" t="s">
        <v>19</v>
      </c>
      <c r="M52" s="18" t="s">
        <v>56</v>
      </c>
      <c r="N52" s="14" t="s">
        <v>10</v>
      </c>
      <c r="O52" s="14" t="s">
        <v>11</v>
      </c>
      <c r="P52" s="14" t="s">
        <v>12</v>
      </c>
      <c r="Q52" s="14" t="s">
        <v>13</v>
      </c>
      <c r="R52" s="14" t="s">
        <v>14</v>
      </c>
      <c r="S52" s="14" t="s">
        <v>15</v>
      </c>
      <c r="T52" s="14" t="s">
        <v>16</v>
      </c>
      <c r="U52" s="14" t="s">
        <v>17</v>
      </c>
      <c r="V52" s="14" t="s">
        <v>18</v>
      </c>
      <c r="W52" s="14" t="s">
        <v>19</v>
      </c>
    </row>
    <row r="53" spans="1:23" ht="15.75" x14ac:dyDescent="0.25">
      <c r="A53" s="15" t="s">
        <v>21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M53" s="15" t="s">
        <v>21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</row>
    <row r="54" spans="1:23" ht="15.75" x14ac:dyDescent="0.25">
      <c r="A54" s="15" t="s">
        <v>23</v>
      </c>
      <c r="B54" s="2">
        <f>+B37-B$36</f>
        <v>3.6496286559027508E-3</v>
      </c>
      <c r="C54" s="2">
        <f t="shared" ref="C54:K54" si="8">+C37-C36</f>
        <v>4.363744289991825E-3</v>
      </c>
      <c r="D54" s="2">
        <f t="shared" si="8"/>
        <v>5.5536101323603055E-3</v>
      </c>
      <c r="E54" s="2">
        <f t="shared" si="8"/>
        <v>6.6315313955761616E-3</v>
      </c>
      <c r="F54" s="2">
        <f t="shared" si="8"/>
        <v>7.2087825177956314E-3</v>
      </c>
      <c r="G54" s="2">
        <f t="shared" si="8"/>
        <v>7.2276945867826708E-3</v>
      </c>
      <c r="H54" s="2">
        <f t="shared" si="8"/>
        <v>7.5294614223332711E-3</v>
      </c>
      <c r="I54" s="2">
        <f t="shared" si="8"/>
        <v>8.0366894106130987E-3</v>
      </c>
      <c r="J54" s="2">
        <f t="shared" si="8"/>
        <v>7.9985121875677054E-3</v>
      </c>
      <c r="K54" s="2">
        <f t="shared" si="8"/>
        <v>8.4224543736316215E-3</v>
      </c>
      <c r="M54" s="15" t="s">
        <v>23</v>
      </c>
      <c r="N54" s="2">
        <f t="shared" ref="N54:W56" si="9">+B44-B$43</f>
        <v>3.9454155762968755E-3</v>
      </c>
      <c r="O54" s="2">
        <f t="shared" si="9"/>
        <v>4.6624662359219318E-3</v>
      </c>
      <c r="P54" s="2">
        <f t="shared" si="9"/>
        <v>5.548783125393638E-3</v>
      </c>
      <c r="Q54" s="2">
        <f t="shared" si="9"/>
        <v>5.6004945984258064E-3</v>
      </c>
      <c r="R54" s="2">
        <f t="shared" si="9"/>
        <v>5.6427632962213897E-3</v>
      </c>
      <c r="S54" s="2">
        <f t="shared" si="9"/>
        <v>5.5689364995119978E-3</v>
      </c>
      <c r="T54" s="2">
        <f t="shared" si="9"/>
        <v>5.8032155797159805E-3</v>
      </c>
      <c r="U54" s="2">
        <f t="shared" si="9"/>
        <v>5.9346241483736462E-3</v>
      </c>
      <c r="V54" s="2">
        <f t="shared" si="9"/>
        <v>6.0813552797721084E-3</v>
      </c>
      <c r="W54" s="2">
        <f t="shared" si="9"/>
        <v>6.3149845302729844E-3</v>
      </c>
    </row>
    <row r="55" spans="1:23" ht="15.75" x14ac:dyDescent="0.25">
      <c r="A55" s="15" t="s">
        <v>26</v>
      </c>
      <c r="B55" s="2">
        <f>+B38-B$36</f>
        <v>1.2627453502095537E-2</v>
      </c>
      <c r="C55" s="2">
        <f t="shared" ref="C55:K55" si="10">+C38-C$36</f>
        <v>1.4031736975642766E-2</v>
      </c>
      <c r="D55" s="2">
        <f t="shared" si="10"/>
        <v>1.57740203372932E-2</v>
      </c>
      <c r="E55" s="2">
        <f t="shared" si="10"/>
        <v>1.8155447576447097E-2</v>
      </c>
      <c r="F55" s="2">
        <f t="shared" si="10"/>
        <v>1.8970397629067909E-2</v>
      </c>
      <c r="G55" s="2">
        <f t="shared" si="10"/>
        <v>1.9034449357981119E-2</v>
      </c>
      <c r="H55" s="2">
        <f t="shared" si="10"/>
        <v>1.9573998605068272E-2</v>
      </c>
      <c r="I55" s="2">
        <f t="shared" si="10"/>
        <v>2.014145830860558E-2</v>
      </c>
      <c r="J55" s="2">
        <f t="shared" si="10"/>
        <v>2.011156015615569E-2</v>
      </c>
      <c r="K55" s="2">
        <f t="shared" si="10"/>
        <v>2.0634968348384897E-2</v>
      </c>
      <c r="M55" s="15" t="s">
        <v>26</v>
      </c>
      <c r="N55" s="2">
        <f t="shared" si="9"/>
        <v>1.4249640902958403E-2</v>
      </c>
      <c r="O55" s="2">
        <f t="shared" si="9"/>
        <v>1.4571323510876262E-2</v>
      </c>
      <c r="P55" s="2">
        <f t="shared" si="9"/>
        <v>1.6223525874065226E-2</v>
      </c>
      <c r="Q55" s="2">
        <f t="shared" si="9"/>
        <v>1.7039839147169968E-2</v>
      </c>
      <c r="R55" s="2">
        <f t="shared" si="9"/>
        <v>1.7711975281218758E-2</v>
      </c>
      <c r="S55" s="2">
        <f t="shared" si="9"/>
        <v>1.7692245314147374E-2</v>
      </c>
      <c r="T55" s="2">
        <f t="shared" si="9"/>
        <v>1.7968033942965804E-2</v>
      </c>
      <c r="U55" s="2">
        <f t="shared" si="9"/>
        <v>1.8546908397399413E-2</v>
      </c>
      <c r="V55" s="2">
        <f t="shared" si="9"/>
        <v>1.8562452819311119E-2</v>
      </c>
      <c r="W55" s="2">
        <f t="shared" si="9"/>
        <v>1.8663034858601817E-2</v>
      </c>
    </row>
    <row r="56" spans="1:23" ht="15.75" x14ac:dyDescent="0.25">
      <c r="A56" s="15" t="s">
        <v>29</v>
      </c>
      <c r="B56" s="2">
        <f>+B39-B$36</f>
        <v>2.6444932904989851E-2</v>
      </c>
      <c r="C56" s="2">
        <f t="shared" ref="C56:K56" si="11">+C39-C$36</f>
        <v>2.7634032766204124E-2</v>
      </c>
      <c r="D56" s="2">
        <f t="shared" si="11"/>
        <v>3.1318361565443709E-2</v>
      </c>
      <c r="E56" s="2">
        <f t="shared" si="11"/>
        <v>3.4660992312048777E-2</v>
      </c>
      <c r="F56" s="2">
        <f t="shared" si="11"/>
        <v>3.5628840485468001E-2</v>
      </c>
      <c r="G56" s="2">
        <f t="shared" si="11"/>
        <v>3.6418146371199132E-2</v>
      </c>
      <c r="H56" s="2">
        <f t="shared" si="11"/>
        <v>3.7043752621149673E-2</v>
      </c>
      <c r="I56" s="2">
        <f t="shared" si="11"/>
        <v>3.7608981504717975E-2</v>
      </c>
      <c r="J56" s="2">
        <f t="shared" si="11"/>
        <v>3.8492872251255389E-2</v>
      </c>
      <c r="K56" s="2">
        <f t="shared" si="11"/>
        <v>3.9322297582268975E-2</v>
      </c>
      <c r="M56" s="15" t="s">
        <v>29</v>
      </c>
      <c r="N56" s="2">
        <f t="shared" si="9"/>
        <v>3.0395721076499679E-2</v>
      </c>
      <c r="O56" s="2">
        <f t="shared" si="9"/>
        <v>3.3449824490380753E-2</v>
      </c>
      <c r="P56" s="2">
        <f t="shared" si="9"/>
        <v>3.5718645110221256E-2</v>
      </c>
      <c r="Q56" s="2">
        <f t="shared" si="9"/>
        <v>3.7038954128444837E-2</v>
      </c>
      <c r="R56" s="2">
        <f t="shared" si="9"/>
        <v>3.7347800879688461E-2</v>
      </c>
      <c r="S56" s="2">
        <f t="shared" si="9"/>
        <v>3.841022238876949E-2</v>
      </c>
      <c r="T56" s="2">
        <f t="shared" si="9"/>
        <v>3.8892418912517976E-2</v>
      </c>
      <c r="U56" s="2">
        <f t="shared" si="9"/>
        <v>3.957898537921449E-2</v>
      </c>
      <c r="V56" s="2">
        <f t="shared" si="9"/>
        <v>3.9885934652414454E-2</v>
      </c>
      <c r="W56" s="2">
        <f t="shared" si="9"/>
        <v>4.0024562102730074E-2</v>
      </c>
    </row>
    <row r="57" spans="1:23" ht="15.75" x14ac:dyDescent="0.25">
      <c r="A57" s="15"/>
      <c r="B57" s="2"/>
      <c r="C57" s="2"/>
      <c r="D57" s="2"/>
      <c r="E57" s="2"/>
      <c r="F57" s="2"/>
      <c r="G57" s="2"/>
      <c r="H57" s="2"/>
      <c r="I57" s="2"/>
      <c r="J57" s="2"/>
      <c r="K57" s="2"/>
      <c r="M57" s="15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x14ac:dyDescent="0.25">
      <c r="A58" s="15"/>
      <c r="B58" s="2"/>
      <c r="C58" s="2"/>
      <c r="D58" s="2"/>
      <c r="E58" s="2"/>
      <c r="F58" s="2"/>
      <c r="G58" s="2"/>
      <c r="H58" s="2"/>
      <c r="I58" s="2"/>
      <c r="J58" s="2"/>
      <c r="K58" s="2"/>
      <c r="M58" s="15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x14ac:dyDescent="0.25">
      <c r="A59" s="18" t="s">
        <v>55</v>
      </c>
      <c r="B59" s="14" t="s">
        <v>10</v>
      </c>
      <c r="C59" s="14" t="s">
        <v>11</v>
      </c>
      <c r="D59" s="14" t="s">
        <v>12</v>
      </c>
      <c r="E59" s="14" t="s">
        <v>13</v>
      </c>
      <c r="F59" s="14" t="s">
        <v>14</v>
      </c>
      <c r="G59" s="14" t="s">
        <v>15</v>
      </c>
      <c r="H59" s="14" t="s">
        <v>16</v>
      </c>
      <c r="I59" s="14" t="s">
        <v>17</v>
      </c>
      <c r="J59" s="14" t="s">
        <v>18</v>
      </c>
      <c r="K59" s="14" t="s">
        <v>19</v>
      </c>
      <c r="M59" s="18" t="s">
        <v>56</v>
      </c>
      <c r="N59" s="14" t="s">
        <v>10</v>
      </c>
      <c r="O59" s="14" t="s">
        <v>11</v>
      </c>
      <c r="P59" s="14" t="s">
        <v>12</v>
      </c>
      <c r="Q59" s="14" t="s">
        <v>13</v>
      </c>
      <c r="R59" s="14" t="s">
        <v>14</v>
      </c>
      <c r="S59" s="14" t="s">
        <v>15</v>
      </c>
      <c r="T59" s="14" t="s">
        <v>16</v>
      </c>
      <c r="U59" s="14" t="s">
        <v>17</v>
      </c>
      <c r="V59" s="14" t="s">
        <v>18</v>
      </c>
      <c r="W59" s="14" t="s">
        <v>19</v>
      </c>
    </row>
    <row r="60" spans="1:23" ht="15.75" x14ac:dyDescent="0.25">
      <c r="A60" s="15" t="s">
        <v>23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M60" s="15" t="s">
        <v>23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</row>
    <row r="61" spans="1:23" ht="15.75" x14ac:dyDescent="0.25">
      <c r="A61" s="15" t="s">
        <v>26</v>
      </c>
      <c r="B61" s="2">
        <f>+B38-B$37</f>
        <v>8.9778248461927865E-3</v>
      </c>
      <c r="C61" s="2">
        <f t="shared" ref="C61:K61" si="12">+C38-C$37</f>
        <v>9.6679926856509408E-3</v>
      </c>
      <c r="D61" s="2">
        <f t="shared" si="12"/>
        <v>1.0220410204932893E-2</v>
      </c>
      <c r="E61" s="2">
        <f t="shared" si="12"/>
        <v>1.1523916180870933E-2</v>
      </c>
      <c r="F61" s="2">
        <f t="shared" si="12"/>
        <v>1.1761615111272276E-2</v>
      </c>
      <c r="G61" s="2">
        <f t="shared" si="12"/>
        <v>1.1806754771198448E-2</v>
      </c>
      <c r="H61" s="2">
        <f t="shared" si="12"/>
        <v>1.2044537182735002E-2</v>
      </c>
      <c r="I61" s="2">
        <f t="shared" si="12"/>
        <v>1.2104768897992481E-2</v>
      </c>
      <c r="J61" s="2">
        <f t="shared" si="12"/>
        <v>1.2113047968587984E-2</v>
      </c>
      <c r="K61" s="2">
        <f t="shared" si="12"/>
        <v>1.2212513974753276E-2</v>
      </c>
      <c r="M61" s="15" t="s">
        <v>26</v>
      </c>
      <c r="N61" s="2">
        <f>+B45-B$44</f>
        <v>1.0304225326661528E-2</v>
      </c>
      <c r="O61" s="2">
        <f t="shared" ref="O61:W61" si="13">+C45-C$44</f>
        <v>9.9088572749543302E-3</v>
      </c>
      <c r="P61" s="2">
        <f t="shared" si="13"/>
        <v>1.0674742748671587E-2</v>
      </c>
      <c r="Q61" s="2">
        <f t="shared" si="13"/>
        <v>1.1439344548744162E-2</v>
      </c>
      <c r="R61" s="2">
        <f t="shared" si="13"/>
        <v>1.2069211984997368E-2</v>
      </c>
      <c r="S61" s="2">
        <f t="shared" si="13"/>
        <v>1.2123308814635376E-2</v>
      </c>
      <c r="T61" s="2">
        <f t="shared" si="13"/>
        <v>1.2164818363249823E-2</v>
      </c>
      <c r="U61" s="2">
        <f t="shared" si="13"/>
        <v>1.2612284249025767E-2</v>
      </c>
      <c r="V61" s="2">
        <f t="shared" si="13"/>
        <v>1.2481097539539011E-2</v>
      </c>
      <c r="W61" s="2">
        <f t="shared" si="13"/>
        <v>1.2348050328328832E-2</v>
      </c>
    </row>
    <row r="62" spans="1:23" ht="15.75" x14ac:dyDescent="0.25">
      <c r="A62" s="15" t="s">
        <v>29</v>
      </c>
      <c r="B62" s="2">
        <f>+B39-B$37</f>
        <v>2.2795304249087101E-2</v>
      </c>
      <c r="C62" s="2">
        <f t="shared" ref="C62:K62" si="14">+C39-C$37</f>
        <v>2.3270288476212299E-2</v>
      </c>
      <c r="D62" s="2">
        <f t="shared" si="14"/>
        <v>2.5764751433083405E-2</v>
      </c>
      <c r="E62" s="2">
        <f t="shared" si="14"/>
        <v>2.8029460916472612E-2</v>
      </c>
      <c r="F62" s="2">
        <f t="shared" si="14"/>
        <v>2.8420057967672371E-2</v>
      </c>
      <c r="G62" s="2">
        <f t="shared" si="14"/>
        <v>2.9190451784416462E-2</v>
      </c>
      <c r="H62" s="2">
        <f t="shared" si="14"/>
        <v>2.9514291198816399E-2</v>
      </c>
      <c r="I62" s="2">
        <f t="shared" si="14"/>
        <v>2.9572292094104877E-2</v>
      </c>
      <c r="J62" s="2">
        <f t="shared" si="14"/>
        <v>3.0494360063687685E-2</v>
      </c>
      <c r="K62" s="2">
        <f t="shared" si="14"/>
        <v>3.0899843208637354E-2</v>
      </c>
      <c r="M62" s="15" t="s">
        <v>29</v>
      </c>
      <c r="N62" s="2">
        <f>+B46-B$44</f>
        <v>2.6450305500202803E-2</v>
      </c>
      <c r="O62" s="2">
        <f t="shared" ref="O62:W62" si="15">+C46-C$44</f>
        <v>2.8787358254458821E-2</v>
      </c>
      <c r="P62" s="2">
        <f t="shared" si="15"/>
        <v>3.0169861984827618E-2</v>
      </c>
      <c r="Q62" s="2">
        <f t="shared" si="15"/>
        <v>3.1438459530019031E-2</v>
      </c>
      <c r="R62" s="2">
        <f t="shared" si="15"/>
        <v>3.1705037583467072E-2</v>
      </c>
      <c r="S62" s="2">
        <f t="shared" si="15"/>
        <v>3.2841285889257492E-2</v>
      </c>
      <c r="T62" s="2">
        <f t="shared" si="15"/>
        <v>3.3089203332801992E-2</v>
      </c>
      <c r="U62" s="2">
        <f t="shared" si="15"/>
        <v>3.3644361230840844E-2</v>
      </c>
      <c r="V62" s="2">
        <f t="shared" si="15"/>
        <v>3.3804579372642349E-2</v>
      </c>
      <c r="W62" s="2">
        <f t="shared" si="15"/>
        <v>3.3709577572457086E-2</v>
      </c>
    </row>
    <row r="63" spans="1:23" ht="15.75" x14ac:dyDescent="0.25">
      <c r="A63" s="15"/>
      <c r="B63" s="2"/>
      <c r="C63" s="2"/>
      <c r="D63" s="2"/>
      <c r="E63" s="2"/>
      <c r="F63" s="2"/>
      <c r="G63" s="2"/>
      <c r="H63" s="2"/>
      <c r="I63" s="2"/>
      <c r="J63" s="2"/>
      <c r="K63" s="2"/>
      <c r="M63" s="15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x14ac:dyDescent="0.25">
      <c r="A64" s="15"/>
      <c r="B64" s="2"/>
      <c r="C64" s="2"/>
      <c r="D64" s="2"/>
      <c r="E64" s="2"/>
      <c r="F64" s="2"/>
      <c r="G64" s="2"/>
      <c r="H64" s="2"/>
      <c r="I64" s="2"/>
      <c r="J64" s="2"/>
      <c r="K64" s="2"/>
      <c r="M64" s="15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x14ac:dyDescent="0.25">
      <c r="A65" s="18" t="s">
        <v>55</v>
      </c>
      <c r="B65" s="14" t="s">
        <v>10</v>
      </c>
      <c r="C65" s="14" t="s">
        <v>11</v>
      </c>
      <c r="D65" s="14" t="s">
        <v>12</v>
      </c>
      <c r="E65" s="14" t="s">
        <v>13</v>
      </c>
      <c r="F65" s="14" t="s">
        <v>14</v>
      </c>
      <c r="G65" s="14" t="s">
        <v>15</v>
      </c>
      <c r="H65" s="14" t="s">
        <v>16</v>
      </c>
      <c r="I65" s="14" t="s">
        <v>17</v>
      </c>
      <c r="J65" s="14" t="s">
        <v>18</v>
      </c>
      <c r="K65" s="14" t="s">
        <v>19</v>
      </c>
      <c r="M65" s="18" t="s">
        <v>56</v>
      </c>
      <c r="N65" s="14" t="s">
        <v>10</v>
      </c>
      <c r="O65" s="14" t="s">
        <v>11</v>
      </c>
      <c r="P65" s="14" t="s">
        <v>12</v>
      </c>
      <c r="Q65" s="14" t="s">
        <v>13</v>
      </c>
      <c r="R65" s="14" t="s">
        <v>14</v>
      </c>
      <c r="S65" s="14" t="s">
        <v>15</v>
      </c>
      <c r="T65" s="14" t="s">
        <v>16</v>
      </c>
      <c r="U65" s="14" t="s">
        <v>17</v>
      </c>
      <c r="V65" s="14" t="s">
        <v>18</v>
      </c>
      <c r="W65" s="14" t="s">
        <v>19</v>
      </c>
    </row>
    <row r="66" spans="1:23" ht="15.75" x14ac:dyDescent="0.25">
      <c r="A66" s="15" t="s">
        <v>26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M66" s="15" t="s">
        <v>26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</row>
    <row r="67" spans="1:23" ht="15.75" x14ac:dyDescent="0.25">
      <c r="A67" s="15" t="s">
        <v>29</v>
      </c>
      <c r="B67" s="2">
        <f>+B39-B$38</f>
        <v>1.3817479402894312E-2</v>
      </c>
      <c r="C67" s="2">
        <f t="shared" ref="C67:K67" si="16">+C39-C$38</f>
        <v>1.360229579056136E-2</v>
      </c>
      <c r="D67" s="2">
        <f t="shared" si="16"/>
        <v>1.5544341228150512E-2</v>
      </c>
      <c r="E67" s="2">
        <f t="shared" si="16"/>
        <v>1.6505544735601681E-2</v>
      </c>
      <c r="F67" s="2">
        <f t="shared" si="16"/>
        <v>1.6658442856400096E-2</v>
      </c>
      <c r="G67" s="2">
        <f t="shared" si="16"/>
        <v>1.7383697013218014E-2</v>
      </c>
      <c r="H67" s="2">
        <f t="shared" si="16"/>
        <v>1.7469754016081397E-2</v>
      </c>
      <c r="I67" s="2">
        <f t="shared" si="16"/>
        <v>1.7467523196112396E-2</v>
      </c>
      <c r="J67" s="2">
        <f t="shared" si="16"/>
        <v>1.8381312095099703E-2</v>
      </c>
      <c r="K67" s="2">
        <f t="shared" si="16"/>
        <v>1.8687329233884078E-2</v>
      </c>
      <c r="M67" s="15" t="s">
        <v>29</v>
      </c>
      <c r="N67" s="2">
        <f>+B46-B$45</f>
        <v>1.6146080173541275E-2</v>
      </c>
      <c r="O67" s="2">
        <f t="shared" ref="O67:W67" si="17">+C46-C$45</f>
        <v>1.8878500979504491E-2</v>
      </c>
      <c r="P67" s="2">
        <f t="shared" si="17"/>
        <v>1.949511923615603E-2</v>
      </c>
      <c r="Q67" s="2">
        <f t="shared" si="17"/>
        <v>1.9999114981274869E-2</v>
      </c>
      <c r="R67" s="2">
        <f t="shared" si="17"/>
        <v>1.9635825598469707E-2</v>
      </c>
      <c r="S67" s="2">
        <f t="shared" si="17"/>
        <v>2.0717977074622116E-2</v>
      </c>
      <c r="T67" s="2">
        <f t="shared" si="17"/>
        <v>2.0924384969552172E-2</v>
      </c>
      <c r="U67" s="2">
        <f t="shared" si="17"/>
        <v>2.1032076981815081E-2</v>
      </c>
      <c r="V67" s="2">
        <f t="shared" si="17"/>
        <v>2.1323481833103338E-2</v>
      </c>
      <c r="W67" s="2">
        <f t="shared" si="17"/>
        <v>2.1361527244128257E-2</v>
      </c>
    </row>
    <row r="68" spans="1:23" ht="15.75" x14ac:dyDescent="0.25">
      <c r="A68" s="15"/>
      <c r="B68" s="2"/>
      <c r="C68" s="2"/>
      <c r="D68" s="2"/>
      <c r="E68" s="2"/>
      <c r="F68" s="2"/>
      <c r="G68" s="2"/>
      <c r="H68" s="2"/>
      <c r="I68" s="2"/>
      <c r="J68" s="2"/>
      <c r="K68" s="2"/>
      <c r="M68" s="15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x14ac:dyDescent="0.25">
      <c r="A69" s="15"/>
      <c r="B69" s="2"/>
      <c r="C69" s="2"/>
      <c r="D69" s="2"/>
      <c r="E69" s="2"/>
      <c r="F69" s="2"/>
      <c r="G69" s="2"/>
      <c r="H69" s="2"/>
      <c r="I69" s="2"/>
      <c r="J69" s="2"/>
      <c r="K69" s="2"/>
      <c r="M69" s="15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x14ac:dyDescent="0.25">
      <c r="A70" s="15"/>
      <c r="B70" s="2"/>
      <c r="C70" s="2"/>
      <c r="D70" s="2"/>
      <c r="E70" s="2"/>
      <c r="F70" s="2"/>
      <c r="G70" s="2"/>
      <c r="H70" s="2"/>
      <c r="I70" s="2"/>
      <c r="J70" s="2"/>
      <c r="K70" s="2"/>
      <c r="M70" s="15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x14ac:dyDescent="0.25">
      <c r="A71" s="15"/>
      <c r="B71" s="2"/>
      <c r="C71" s="2"/>
      <c r="D71" s="2"/>
      <c r="E71" s="2"/>
      <c r="F71" s="2"/>
      <c r="G71" s="2"/>
      <c r="H71" s="2"/>
      <c r="I71" s="2"/>
      <c r="J71" s="2"/>
      <c r="K71" s="2"/>
      <c r="M71" s="15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x14ac:dyDescent="0.25">
      <c r="A72" s="15"/>
      <c r="B72" s="2"/>
      <c r="C72" s="2"/>
      <c r="D72" s="2"/>
      <c r="E72" s="2"/>
      <c r="F72" s="2"/>
      <c r="G72" s="2"/>
      <c r="H72" s="2"/>
      <c r="I72" s="2"/>
      <c r="J72" s="2"/>
      <c r="K72" s="2"/>
      <c r="M72" s="15"/>
      <c r="N72" s="2"/>
      <c r="O72" s="2"/>
      <c r="P72" s="2"/>
      <c r="Q72" s="2"/>
      <c r="R72" s="2"/>
      <c r="S72" s="2"/>
      <c r="T72" s="2"/>
      <c r="U72" s="2"/>
      <c r="V72" s="2"/>
      <c r="W72" s="2"/>
    </row>
  </sheetData>
  <mergeCells count="6">
    <mergeCell ref="A41:K41"/>
    <mergeCell ref="A3:K3"/>
    <mergeCell ref="A17:K17"/>
    <mergeCell ref="M3:W3"/>
    <mergeCell ref="M17:W17"/>
    <mergeCell ref="A34:K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6B10-2967-41B5-A65F-DB3476EBB9E7}">
  <dimension ref="A1:I8"/>
  <sheetViews>
    <sheetView workbookViewId="0">
      <selection activeCell="B19" sqref="B19"/>
    </sheetView>
  </sheetViews>
  <sheetFormatPr defaultRowHeight="15" x14ac:dyDescent="0.25"/>
  <cols>
    <col min="1" max="1" width="25.140625" bestFit="1" customWidth="1"/>
    <col min="2" max="2" width="16.140625" bestFit="1" customWidth="1"/>
    <col min="4" max="5" width="13.42578125" bestFit="1" customWidth="1"/>
    <col min="6" max="6" width="25.140625" bestFit="1" customWidth="1"/>
    <col min="8" max="8" width="16.140625" bestFit="1" customWidth="1"/>
    <col min="9" max="9" width="13.42578125" bestFit="1" customWidth="1"/>
    <col min="11" max="11" width="13.42578125" bestFit="1" customWidth="1"/>
  </cols>
  <sheetData>
    <row r="1" spans="1:9" ht="15.75" thickBot="1" x14ac:dyDescent="0.3">
      <c r="A1" s="35" t="s">
        <v>7</v>
      </c>
    </row>
    <row r="2" spans="1:9" ht="15.75" thickBot="1" x14ac:dyDescent="0.3"/>
    <row r="3" spans="1:9" ht="15.75" thickBot="1" x14ac:dyDescent="0.3">
      <c r="A3" s="35" t="s">
        <v>55</v>
      </c>
      <c r="B3" s="31"/>
      <c r="C3" s="31"/>
      <c r="D3" s="36"/>
      <c r="E3" s="40"/>
      <c r="F3" s="41" t="s">
        <v>56</v>
      </c>
      <c r="G3" s="42"/>
      <c r="H3" s="42"/>
      <c r="I3" s="43"/>
    </row>
    <row r="4" spans="1:9" x14ac:dyDescent="0.25">
      <c r="A4" s="44" t="s">
        <v>71</v>
      </c>
      <c r="B4" s="45" t="s">
        <v>68</v>
      </c>
      <c r="C4" s="46" t="s">
        <v>69</v>
      </c>
      <c r="D4" s="47" t="s">
        <v>70</v>
      </c>
      <c r="F4" s="44" t="s">
        <v>71</v>
      </c>
      <c r="G4" s="45" t="s">
        <v>68</v>
      </c>
      <c r="H4" s="46" t="s">
        <v>69</v>
      </c>
      <c r="I4" s="47" t="s">
        <v>70</v>
      </c>
    </row>
    <row r="5" spans="1:9" x14ac:dyDescent="0.25">
      <c r="A5" s="32" t="s">
        <v>21</v>
      </c>
      <c r="B5" s="33">
        <v>0.01</v>
      </c>
      <c r="C5" s="33">
        <v>7.4999999999999997E-3</v>
      </c>
      <c r="D5" s="34">
        <v>5.0000000000000001E-3</v>
      </c>
      <c r="F5" s="32" t="s">
        <v>21</v>
      </c>
      <c r="G5" s="33">
        <v>1.7500000000000002E-2</v>
      </c>
      <c r="H5" s="33">
        <f>+G5*0.75</f>
        <v>1.3125000000000001E-2</v>
      </c>
      <c r="I5" s="34">
        <f>+G5*0.5</f>
        <v>8.7500000000000008E-3</v>
      </c>
    </row>
    <row r="6" spans="1:9" x14ac:dyDescent="0.25">
      <c r="A6" s="32" t="s">
        <v>23</v>
      </c>
      <c r="B6" s="33">
        <v>1.4999999999999999E-2</v>
      </c>
      <c r="C6" s="33">
        <v>1.125E-2</v>
      </c>
      <c r="D6" s="34">
        <v>7.4999999999999997E-3</v>
      </c>
      <c r="F6" s="32" t="s">
        <v>23</v>
      </c>
      <c r="G6" s="33">
        <v>2.2499999999999999E-2</v>
      </c>
      <c r="H6" s="33">
        <f>+G6*0.75</f>
        <v>1.6875000000000001E-2</v>
      </c>
      <c r="I6" s="34">
        <f>+G6*0.5</f>
        <v>1.125E-2</v>
      </c>
    </row>
    <row r="7" spans="1:9" x14ac:dyDescent="0.25">
      <c r="A7" s="32" t="s">
        <v>26</v>
      </c>
      <c r="B7" s="33">
        <v>2.2499999999999999E-2</v>
      </c>
      <c r="C7" s="33">
        <v>1.9125E-2</v>
      </c>
      <c r="D7" s="34">
        <v>1.6875000000000001E-2</v>
      </c>
      <c r="F7" s="32" t="s">
        <v>26</v>
      </c>
      <c r="G7" s="33">
        <v>0.03</v>
      </c>
      <c r="H7" s="33">
        <f>+G7*0.85</f>
        <v>2.5499999999999998E-2</v>
      </c>
      <c r="I7" s="34">
        <f>+G7*0.75</f>
        <v>2.2499999999999999E-2</v>
      </c>
    </row>
    <row r="8" spans="1:9" ht="15.75" thickBot="1" x14ac:dyDescent="0.3">
      <c r="A8" s="37" t="s">
        <v>29</v>
      </c>
      <c r="B8" s="38">
        <v>0.04</v>
      </c>
      <c r="C8" s="38">
        <v>3.4000000000000002E-2</v>
      </c>
      <c r="D8" s="39">
        <v>0.03</v>
      </c>
      <c r="F8" s="37" t="s">
        <v>29</v>
      </c>
      <c r="G8" s="38">
        <v>0.05</v>
      </c>
      <c r="H8" s="38">
        <f>+G8*0.85</f>
        <v>4.2500000000000003E-2</v>
      </c>
      <c r="I8" s="39">
        <f>+G8*0.75</f>
        <v>3.7500000000000006E-2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5E55-82E7-4C1D-8087-B54D717576F0}">
  <dimension ref="A1:B7"/>
  <sheetViews>
    <sheetView workbookViewId="0">
      <selection activeCell="A15" sqref="A15"/>
    </sheetView>
  </sheetViews>
  <sheetFormatPr defaultRowHeight="15" x14ac:dyDescent="0.25"/>
  <cols>
    <col min="1" max="1" width="32.42578125" bestFit="1" customWidth="1"/>
    <col min="2" max="2" width="41.140625" bestFit="1" customWidth="1"/>
  </cols>
  <sheetData>
    <row r="1" spans="1:2" ht="15.75" thickBot="1" x14ac:dyDescent="0.3">
      <c r="A1" s="35" t="s">
        <v>7</v>
      </c>
    </row>
    <row r="2" spans="1:2" ht="15.75" thickBot="1" x14ac:dyDescent="0.3"/>
    <row r="3" spans="1:2" ht="15.75" thickBot="1" x14ac:dyDescent="0.3">
      <c r="A3" s="48" t="s">
        <v>73</v>
      </c>
      <c r="B3" s="43" t="s">
        <v>72</v>
      </c>
    </row>
    <row r="4" spans="1:2" x14ac:dyDescent="0.25">
      <c r="A4" s="32" t="s">
        <v>21</v>
      </c>
      <c r="B4" s="49">
        <v>15</v>
      </c>
    </row>
    <row r="5" spans="1:2" x14ac:dyDescent="0.25">
      <c r="A5" s="32" t="s">
        <v>23</v>
      </c>
      <c r="B5" s="50">
        <v>30</v>
      </c>
    </row>
    <row r="6" spans="1:2" x14ac:dyDescent="0.25">
      <c r="A6" s="32" t="s">
        <v>26</v>
      </c>
      <c r="B6" s="50">
        <v>50</v>
      </c>
    </row>
    <row r="7" spans="1:2" ht="15.75" thickBot="1" x14ac:dyDescent="0.3">
      <c r="A7" s="37" t="s">
        <v>29</v>
      </c>
      <c r="B7" s="51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 rate risk </vt:lpstr>
      <vt:lpstr>credit risk - rating migration</vt:lpstr>
      <vt:lpstr>credit risk - chg in yld</vt:lpstr>
      <vt:lpstr>liqudity risk</vt:lpstr>
      <vt:lpstr>bespoke additions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Tripathi</dc:creator>
  <cp:lastModifiedBy>Admin</cp:lastModifiedBy>
  <dcterms:created xsi:type="dcterms:W3CDTF">2022-10-28T11:00:50Z</dcterms:created>
  <dcterms:modified xsi:type="dcterms:W3CDTF">2022-12-21T11:03:03Z</dcterms:modified>
</cp:coreProperties>
</file>